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602_鳥取県\"/>
    </mc:Choice>
  </mc:AlternateContent>
  <xr:revisionPtr revIDLastSave="0" documentId="8_{D2AE2731-3AC1-465D-8FDC-998EAC149A89}" xr6:coauthVersionLast="47" xr6:coauthVersionMax="47" xr10:uidLastSave="{00000000-0000-0000-0000-000000000000}"/>
  <bookViews>
    <workbookView xWindow="3585" yWindow="0" windowWidth="22980" windowHeight="14520" tabRatio="875" xr2:uid="{00000000-000D-0000-FFFF-FFFF00000000}"/>
  </bookViews>
  <sheets>
    <sheet name="表紙" sheetId="8" r:id="rId1"/>
    <sheet name="郡市別" sheetId="9" r:id="rId2"/>
    <sheet name="鳥取1" sheetId="1" r:id="rId3"/>
    <sheet name="八頭・鳥取2・3・4・岩美" sheetId="2" r:id="rId4"/>
    <sheet name="倉吉・東伯" sheetId="3" r:id="rId5"/>
    <sheet name="米子" sheetId="4" r:id="rId6"/>
    <sheet name="西伯" sheetId="5" r:id="rId7"/>
    <sheet name="日野・境港" sheetId="7" r:id="rId8"/>
    <sheet name="美方(北兵庫)" sheetId="10" r:id="rId9"/>
  </sheets>
  <definedNames>
    <definedName name="_xlnm.Print_Titles" localSheetId="1">郡市別!$1:$4</definedName>
  </definedNames>
  <calcPr calcId="181029"/>
</workbook>
</file>

<file path=xl/calcChain.xml><?xml version="1.0" encoding="utf-8"?>
<calcChain xmlns="http://schemas.openxmlformats.org/spreadsheetml/2006/main">
  <c r="AA35" i="3" l="1"/>
  <c r="K15" i="5"/>
  <c r="X11" i="2"/>
  <c r="X19" i="2" s="1"/>
  <c r="M14" i="9" s="1"/>
  <c r="T11" i="2"/>
  <c r="W11" i="2"/>
  <c r="W19" i="2" s="1"/>
  <c r="L14" i="9" s="1"/>
  <c r="C12" i="10"/>
  <c r="C19" i="10"/>
  <c r="G12" i="10"/>
  <c r="G19" i="10"/>
  <c r="K19" i="10"/>
  <c r="K32" i="1"/>
  <c r="F29" i="9" s="1"/>
  <c r="K39" i="2"/>
  <c r="K18" i="2"/>
  <c r="K21" i="3"/>
  <c r="K26" i="3"/>
  <c r="K30" i="3"/>
  <c r="K35" i="3"/>
  <c r="K25" i="4"/>
  <c r="F31" i="9" s="1"/>
  <c r="K20" i="5"/>
  <c r="K31" i="7"/>
  <c r="F13" i="9" s="1"/>
  <c r="O19" i="10"/>
  <c r="S18" i="2"/>
  <c r="S39" i="2"/>
  <c r="S16" i="3"/>
  <c r="J11" i="9" s="1"/>
  <c r="S26" i="3"/>
  <c r="S30" i="3"/>
  <c r="S35" i="3"/>
  <c r="S9" i="7"/>
  <c r="W12" i="10"/>
  <c r="W19" i="10"/>
  <c r="D12" i="10"/>
  <c r="D19" i="10"/>
  <c r="H12" i="10"/>
  <c r="H19" i="10"/>
  <c r="L19" i="10"/>
  <c r="P19" i="10"/>
  <c r="P20" i="10" s="1"/>
  <c r="I22" i="9" s="1"/>
  <c r="I23" i="9" s="1"/>
  <c r="X12" i="10"/>
  <c r="X19" i="10"/>
  <c r="AB35" i="3"/>
  <c r="AB30" i="3"/>
  <c r="AB26" i="3"/>
  <c r="AB21" i="3"/>
  <c r="AA21" i="3"/>
  <c r="AA26" i="3"/>
  <c r="AA30" i="3"/>
  <c r="X35" i="3"/>
  <c r="X30" i="3"/>
  <c r="X26" i="3"/>
  <c r="X21" i="3"/>
  <c r="W21" i="3"/>
  <c r="W26" i="3"/>
  <c r="W30" i="3"/>
  <c r="W35" i="3"/>
  <c r="T35" i="3"/>
  <c r="T30" i="3"/>
  <c r="T26" i="3"/>
  <c r="P22" i="3" s="1"/>
  <c r="T21" i="3"/>
  <c r="S21" i="3"/>
  <c r="P35" i="3"/>
  <c r="P30" i="3"/>
  <c r="P26" i="3"/>
  <c r="P21" i="3"/>
  <c r="O21" i="3"/>
  <c r="O26" i="3"/>
  <c r="O30" i="3"/>
  <c r="O35" i="3"/>
  <c r="L35" i="3"/>
  <c r="L30" i="3"/>
  <c r="L26" i="3"/>
  <c r="L21" i="3"/>
  <c r="H35" i="3"/>
  <c r="H30" i="3"/>
  <c r="H26" i="3"/>
  <c r="H21" i="3"/>
  <c r="G21" i="3"/>
  <c r="G26" i="3"/>
  <c r="G30" i="3"/>
  <c r="G35" i="3"/>
  <c r="C26" i="3"/>
  <c r="C30" i="3"/>
  <c r="C35" i="3"/>
  <c r="C21" i="3"/>
  <c r="D35" i="3"/>
  <c r="D30" i="3"/>
  <c r="D26" i="3"/>
  <c r="D21" i="3"/>
  <c r="G11" i="2"/>
  <c r="C32" i="1"/>
  <c r="B29" i="9" s="1"/>
  <c r="G32" i="1"/>
  <c r="D29" i="9" s="1"/>
  <c r="O32" i="1"/>
  <c r="H29" i="9" s="1"/>
  <c r="S32" i="1"/>
  <c r="J29" i="9" s="1"/>
  <c r="W32" i="1"/>
  <c r="L29" i="9" s="1"/>
  <c r="AA32" i="1"/>
  <c r="P29" i="9" s="1"/>
  <c r="C25" i="2"/>
  <c r="G25" i="2"/>
  <c r="K25" i="2"/>
  <c r="O25" i="2"/>
  <c r="S25" i="2"/>
  <c r="AA25" i="2"/>
  <c r="AB25" i="2"/>
  <c r="AB28" i="2"/>
  <c r="AB39" i="2"/>
  <c r="AA28" i="2"/>
  <c r="AA39" i="2"/>
  <c r="X39" i="2"/>
  <c r="X40" i="2" s="1"/>
  <c r="M30" i="9" s="1"/>
  <c r="W39" i="2"/>
  <c r="W40" i="2" s="1"/>
  <c r="L30" i="9" s="1"/>
  <c r="T25" i="2"/>
  <c r="T28" i="2"/>
  <c r="T39" i="2"/>
  <c r="S28" i="2"/>
  <c r="P25" i="2"/>
  <c r="P28" i="2"/>
  <c r="P39" i="2"/>
  <c r="O28" i="2"/>
  <c r="O39" i="2"/>
  <c r="L25" i="2"/>
  <c r="L28" i="2"/>
  <c r="L39" i="2"/>
  <c r="K28" i="2"/>
  <c r="H25" i="2"/>
  <c r="H28" i="2"/>
  <c r="H39" i="2"/>
  <c r="G28" i="2"/>
  <c r="G39" i="2"/>
  <c r="D25" i="2"/>
  <c r="D28" i="2"/>
  <c r="D39" i="2"/>
  <c r="C39" i="2"/>
  <c r="C28" i="2"/>
  <c r="AB32" i="1"/>
  <c r="X32" i="1"/>
  <c r="M29" i="9" s="1"/>
  <c r="T32" i="1"/>
  <c r="K29" i="9" s="1"/>
  <c r="P32" i="1"/>
  <c r="L32" i="1"/>
  <c r="H32" i="1"/>
  <c r="E29" i="9" s="1"/>
  <c r="D32" i="1"/>
  <c r="G29" i="9"/>
  <c r="D11" i="2"/>
  <c r="D14" i="2"/>
  <c r="D18" i="2"/>
  <c r="D33" i="2"/>
  <c r="D16" i="3"/>
  <c r="C11" i="9" s="1"/>
  <c r="D25" i="4"/>
  <c r="D35" i="4"/>
  <c r="D31" i="7"/>
  <c r="C13" i="9" s="1"/>
  <c r="D20" i="5"/>
  <c r="D11" i="5"/>
  <c r="D15" i="5"/>
  <c r="D9" i="7"/>
  <c r="D13" i="7"/>
  <c r="D21" i="7"/>
  <c r="AB33" i="2"/>
  <c r="Q15" i="9" s="1"/>
  <c r="AA33" i="2"/>
  <c r="P15" i="9" s="1"/>
  <c r="T33" i="2"/>
  <c r="K15" i="9" s="1"/>
  <c r="S33" i="2"/>
  <c r="J15" i="9" s="1"/>
  <c r="P33" i="2"/>
  <c r="I15" i="9" s="1"/>
  <c r="O33" i="2"/>
  <c r="H15" i="9" s="1"/>
  <c r="L33" i="2"/>
  <c r="G15" i="9" s="1"/>
  <c r="K33" i="2"/>
  <c r="F15" i="9" s="1"/>
  <c r="H33" i="2"/>
  <c r="E15" i="9" s="1"/>
  <c r="G33" i="2"/>
  <c r="D15" i="9" s="1"/>
  <c r="C33" i="2"/>
  <c r="B15" i="9" s="1"/>
  <c r="AB1" i="10"/>
  <c r="AB2" i="10"/>
  <c r="AB11" i="2"/>
  <c r="AB14" i="2"/>
  <c r="AB18" i="2"/>
  <c r="AA11" i="2"/>
  <c r="AA14" i="2"/>
  <c r="AA18" i="2"/>
  <c r="T14" i="2"/>
  <c r="T18" i="2"/>
  <c r="S11" i="2"/>
  <c r="S14" i="2"/>
  <c r="P11" i="2"/>
  <c r="P14" i="2"/>
  <c r="P18" i="2"/>
  <c r="O11" i="2"/>
  <c r="O14" i="2"/>
  <c r="O18" i="2"/>
  <c r="L11" i="2"/>
  <c r="L14" i="2"/>
  <c r="L18" i="2"/>
  <c r="K11" i="2"/>
  <c r="K14" i="2"/>
  <c r="H11" i="2"/>
  <c r="H14" i="2"/>
  <c r="H18" i="2"/>
  <c r="G14" i="2"/>
  <c r="G18" i="2"/>
  <c r="C11" i="2"/>
  <c r="C14" i="2"/>
  <c r="C18" i="2"/>
  <c r="AB16" i="3"/>
  <c r="Q11" i="9" s="1"/>
  <c r="X16" i="3"/>
  <c r="M11" i="9" s="1"/>
  <c r="T16" i="3"/>
  <c r="K11" i="9" s="1"/>
  <c r="P16" i="3"/>
  <c r="I11" i="9" s="1"/>
  <c r="L16" i="3"/>
  <c r="G11" i="9" s="1"/>
  <c r="H16" i="3"/>
  <c r="E11" i="9" s="1"/>
  <c r="AA16" i="3"/>
  <c r="P11" i="9" s="1"/>
  <c r="W16" i="3"/>
  <c r="L11" i="9" s="1"/>
  <c r="O16" i="3"/>
  <c r="H11" i="9" s="1"/>
  <c r="K16" i="3"/>
  <c r="F11" i="9" s="1"/>
  <c r="G16" i="3"/>
  <c r="C16" i="3"/>
  <c r="B11" i="9" s="1"/>
  <c r="AB9" i="7"/>
  <c r="AB13" i="7"/>
  <c r="AB21" i="7"/>
  <c r="X9" i="7"/>
  <c r="X13" i="7"/>
  <c r="X21" i="7"/>
  <c r="T9" i="7"/>
  <c r="P7" i="7" s="1"/>
  <c r="T13" i="7"/>
  <c r="T21" i="7"/>
  <c r="P9" i="7"/>
  <c r="P13" i="7"/>
  <c r="P21" i="7"/>
  <c r="L9" i="7"/>
  <c r="L13" i="7"/>
  <c r="L21" i="7"/>
  <c r="H9" i="7"/>
  <c r="H13" i="7"/>
  <c r="H21" i="7"/>
  <c r="AA9" i="7"/>
  <c r="AA13" i="7"/>
  <c r="AA21" i="7"/>
  <c r="W13" i="7"/>
  <c r="W21" i="7"/>
  <c r="W9" i="7"/>
  <c r="S13" i="7"/>
  <c r="S21" i="7"/>
  <c r="O9" i="7"/>
  <c r="O13" i="7"/>
  <c r="O21" i="7"/>
  <c r="K9" i="7"/>
  <c r="K13" i="7"/>
  <c r="K21" i="7"/>
  <c r="G9" i="7"/>
  <c r="G13" i="7"/>
  <c r="G21" i="7"/>
  <c r="C9" i="7"/>
  <c r="C13" i="7"/>
  <c r="C21" i="7"/>
  <c r="AB15" i="5"/>
  <c r="AA15" i="5"/>
  <c r="AA11" i="5"/>
  <c r="AA20" i="5"/>
  <c r="W11" i="5"/>
  <c r="W15" i="5"/>
  <c r="W20" i="5"/>
  <c r="S11" i="5"/>
  <c r="S15" i="5"/>
  <c r="S20" i="5"/>
  <c r="O11" i="5"/>
  <c r="O15" i="5"/>
  <c r="O20" i="5"/>
  <c r="K11" i="5"/>
  <c r="AB20" i="5"/>
  <c r="AB11" i="5"/>
  <c r="X20" i="5"/>
  <c r="X11" i="5"/>
  <c r="X15" i="5"/>
  <c r="T20" i="5"/>
  <c r="T11" i="5"/>
  <c r="T15" i="5"/>
  <c r="P20" i="5"/>
  <c r="P11" i="5"/>
  <c r="P15" i="5"/>
  <c r="L20" i="5"/>
  <c r="L11" i="5"/>
  <c r="L15" i="5"/>
  <c r="H20" i="5"/>
  <c r="H11" i="5"/>
  <c r="H15" i="5"/>
  <c r="G11" i="5"/>
  <c r="G15" i="5"/>
  <c r="G20" i="5"/>
  <c r="C11" i="5"/>
  <c r="C15" i="5"/>
  <c r="C20" i="5"/>
  <c r="AB35" i="4"/>
  <c r="Q32" i="9" s="1"/>
  <c r="AA35" i="4"/>
  <c r="P32" i="9" s="1"/>
  <c r="X35" i="4"/>
  <c r="M32" i="9" s="1"/>
  <c r="W35" i="4"/>
  <c r="L32" i="9" s="1"/>
  <c r="T35" i="4"/>
  <c r="K32" i="9" s="1"/>
  <c r="S35" i="4"/>
  <c r="J32" i="9" s="1"/>
  <c r="P35" i="4"/>
  <c r="I32" i="9" s="1"/>
  <c r="O35" i="4"/>
  <c r="H32" i="9" s="1"/>
  <c r="L35" i="4"/>
  <c r="G32" i="9" s="1"/>
  <c r="K35" i="4"/>
  <c r="H35" i="4"/>
  <c r="E32" i="9" s="1"/>
  <c r="C32" i="9"/>
  <c r="G35" i="4"/>
  <c r="D32" i="9" s="1"/>
  <c r="AB25" i="4"/>
  <c r="Q31" i="9" s="1"/>
  <c r="X25" i="4"/>
  <c r="M31" i="9" s="1"/>
  <c r="W25" i="4"/>
  <c r="L31" i="9" s="1"/>
  <c r="T25" i="4"/>
  <c r="K31" i="9" s="1"/>
  <c r="S25" i="4"/>
  <c r="J31" i="9" s="1"/>
  <c r="P25" i="4"/>
  <c r="I31" i="9" s="1"/>
  <c r="O25" i="4"/>
  <c r="H31" i="9" s="1"/>
  <c r="L25" i="4"/>
  <c r="G31" i="9" s="1"/>
  <c r="H25" i="4"/>
  <c r="E31" i="9" s="1"/>
  <c r="C31" i="9"/>
  <c r="D11" i="9"/>
  <c r="H31" i="7"/>
  <c r="E13" i="9" s="1"/>
  <c r="O31" i="7"/>
  <c r="H13" i="9" s="1"/>
  <c r="S31" i="7"/>
  <c r="J13" i="9" s="1"/>
  <c r="AA31" i="7"/>
  <c r="P13" i="9" s="1"/>
  <c r="X36" i="4"/>
  <c r="M12" i="9" s="1"/>
  <c r="L31" i="7"/>
  <c r="G13" i="9" s="1"/>
  <c r="P31" i="7"/>
  <c r="I13" i="9" s="1"/>
  <c r="T31" i="7"/>
  <c r="K13" i="9" s="1"/>
  <c r="X31" i="7"/>
  <c r="M13" i="9" s="1"/>
  <c r="AB31" i="7"/>
  <c r="Q13" i="9" s="1"/>
  <c r="C25" i="4"/>
  <c r="B31" i="9" s="1"/>
  <c r="C35" i="4"/>
  <c r="B32" i="9" s="1"/>
  <c r="G25" i="4"/>
  <c r="AA25" i="4"/>
  <c r="P31" i="9" s="1"/>
  <c r="C31" i="7"/>
  <c r="B13" i="9" s="1"/>
  <c r="G31" i="7"/>
  <c r="D13" i="9" s="1"/>
  <c r="W31" i="7"/>
  <c r="L13" i="9" s="1"/>
  <c r="AB1" i="5"/>
  <c r="AB2" i="5"/>
  <c r="AB1" i="3"/>
  <c r="AB2" i="3"/>
  <c r="AB1" i="7"/>
  <c r="AB2" i="7"/>
  <c r="AB1" i="2"/>
  <c r="AB2" i="2"/>
  <c r="AB1" i="4"/>
  <c r="AB2" i="4"/>
  <c r="K19" i="2" l="1"/>
  <c r="F14" i="9" s="1"/>
  <c r="L7" i="2"/>
  <c r="K22" i="7"/>
  <c r="F18" i="9" s="1"/>
  <c r="W36" i="3"/>
  <c r="L16" i="9" s="1"/>
  <c r="S21" i="5"/>
  <c r="J17" i="9" s="1"/>
  <c r="P36" i="4"/>
  <c r="I12" i="9" s="1"/>
  <c r="AA21" i="5"/>
  <c r="P17" i="9" s="1"/>
  <c r="S22" i="7"/>
  <c r="J18" i="9" s="1"/>
  <c r="C19" i="2"/>
  <c r="B14" i="9" s="1"/>
  <c r="P18" i="3"/>
  <c r="P13" i="10"/>
  <c r="P23" i="7"/>
  <c r="P7" i="5"/>
  <c r="AB21" i="5"/>
  <c r="Q17" i="9" s="1"/>
  <c r="X42" i="2"/>
  <c r="M10" i="9" s="1"/>
  <c r="K21" i="5"/>
  <c r="F17" i="9" s="1"/>
  <c r="P31" i="3"/>
  <c r="K40" i="2"/>
  <c r="F30" i="9" s="1"/>
  <c r="O21" i="5"/>
  <c r="H17" i="9" s="1"/>
  <c r="K36" i="3"/>
  <c r="F16" i="9" s="1"/>
  <c r="P16" i="5"/>
  <c r="P26" i="4"/>
  <c r="P29" i="2"/>
  <c r="H36" i="4"/>
  <c r="E12" i="9" s="1"/>
  <c r="O19" i="2"/>
  <c r="H14" i="9" s="1"/>
  <c r="P19" i="2"/>
  <c r="I14" i="9" s="1"/>
  <c r="T40" i="2"/>
  <c r="K30" i="9" s="1"/>
  <c r="G42" i="2"/>
  <c r="D10" i="9" s="1"/>
  <c r="O36" i="3"/>
  <c r="H16" i="9" s="1"/>
  <c r="P27" i="3"/>
  <c r="X36" i="3"/>
  <c r="M16" i="9" s="1"/>
  <c r="G22" i="7"/>
  <c r="D18" i="9" s="1"/>
  <c r="H22" i="7"/>
  <c r="E18" i="9" s="1"/>
  <c r="X22" i="7"/>
  <c r="M18" i="9" s="1"/>
  <c r="P42" i="2"/>
  <c r="I10" i="9" s="1"/>
  <c r="AB42" i="2"/>
  <c r="Q10" i="9" s="1"/>
  <c r="H42" i="2"/>
  <c r="E10" i="9" s="1"/>
  <c r="L31" i="3"/>
  <c r="H21" i="5"/>
  <c r="E17" i="9" s="1"/>
  <c r="P12" i="5"/>
  <c r="O22" i="7"/>
  <c r="H18" i="9" s="1"/>
  <c r="P14" i="7"/>
  <c r="C15" i="9"/>
  <c r="S15" i="9" s="1"/>
  <c r="D19" i="2"/>
  <c r="C14" i="9" s="1"/>
  <c r="D42" i="2"/>
  <c r="C10" i="9" s="1"/>
  <c r="L7" i="7"/>
  <c r="P20" i="2"/>
  <c r="P34" i="2"/>
  <c r="T42" i="2"/>
  <c r="P7" i="4"/>
  <c r="P10" i="7"/>
  <c r="L36" i="4"/>
  <c r="G12" i="9" s="1"/>
  <c r="L21" i="5"/>
  <c r="G17" i="9" s="1"/>
  <c r="P22" i="7"/>
  <c r="I18" i="9" s="1"/>
  <c r="C29" i="9"/>
  <c r="Q29" i="9"/>
  <c r="P7" i="2"/>
  <c r="S42" i="2"/>
  <c r="J10" i="9" s="1"/>
  <c r="P7" i="1"/>
  <c r="AB36" i="4"/>
  <c r="Q12" i="9" s="1"/>
  <c r="S31" i="9"/>
  <c r="K36" i="4"/>
  <c r="F12" i="9" s="1"/>
  <c r="P15" i="2"/>
  <c r="L42" i="2"/>
  <c r="G10" i="9" s="1"/>
  <c r="X20" i="10"/>
  <c r="O22" i="9" s="1"/>
  <c r="O23" i="9" s="1"/>
  <c r="O25" i="9" s="1"/>
  <c r="P7" i="10"/>
  <c r="O42" i="2"/>
  <c r="H10" i="9" s="1"/>
  <c r="G36" i="3"/>
  <c r="D16" i="9" s="1"/>
  <c r="L12" i="5"/>
  <c r="L26" i="2"/>
  <c r="G21" i="5"/>
  <c r="D17" i="9" s="1"/>
  <c r="L29" i="2"/>
  <c r="S40" i="2"/>
  <c r="J30" i="9" s="1"/>
  <c r="L13" i="10"/>
  <c r="L26" i="4"/>
  <c r="K42" i="2"/>
  <c r="F10" i="9" s="1"/>
  <c r="L19" i="2"/>
  <c r="G14" i="9" s="1"/>
  <c r="S19" i="2"/>
  <c r="J14" i="9" s="1"/>
  <c r="T19" i="2"/>
  <c r="K14" i="9" s="1"/>
  <c r="D40" i="2"/>
  <c r="C30" i="9" s="1"/>
  <c r="H40" i="2"/>
  <c r="E30" i="9" s="1"/>
  <c r="L40" i="2"/>
  <c r="G30" i="9" s="1"/>
  <c r="H20" i="10"/>
  <c r="E22" i="9" s="1"/>
  <c r="D20" i="10"/>
  <c r="C22" i="9" s="1"/>
  <c r="C23" i="9" s="1"/>
  <c r="L14" i="7"/>
  <c r="AB19" i="2"/>
  <c r="Q14" i="9" s="1"/>
  <c r="D21" i="5"/>
  <c r="C17" i="9" s="1"/>
  <c r="D36" i="4"/>
  <c r="C12" i="9" s="1"/>
  <c r="S11" i="9"/>
  <c r="C20" i="10"/>
  <c r="B22" i="9" s="1"/>
  <c r="B23" i="9" s="1"/>
  <c r="L10" i="7"/>
  <c r="C22" i="7"/>
  <c r="B18" i="9" s="1"/>
  <c r="L16" i="5"/>
  <c r="C21" i="5"/>
  <c r="B17" i="9" s="1"/>
  <c r="L7" i="5"/>
  <c r="G36" i="4"/>
  <c r="D12" i="9" s="1"/>
  <c r="D31" i="9"/>
  <c r="R31" i="9" s="1"/>
  <c r="L22" i="3"/>
  <c r="P6" i="3"/>
  <c r="L34" i="2"/>
  <c r="AA42" i="2"/>
  <c r="P10" i="9" s="1"/>
  <c r="O20" i="10"/>
  <c r="H22" i="9" s="1"/>
  <c r="H23" i="9" s="1"/>
  <c r="G20" i="10"/>
  <c r="D22" i="9" s="1"/>
  <c r="D23" i="9" s="1"/>
  <c r="K20" i="10"/>
  <c r="F22" i="9" s="1"/>
  <c r="W22" i="7"/>
  <c r="L18" i="9" s="1"/>
  <c r="S36" i="3"/>
  <c r="J16" i="9" s="1"/>
  <c r="L12" i="2"/>
  <c r="C40" i="2"/>
  <c r="B30" i="9" s="1"/>
  <c r="W42" i="2"/>
  <c r="L10" i="9" s="1"/>
  <c r="C42" i="2"/>
  <c r="B10" i="9" s="1"/>
  <c r="S36" i="4"/>
  <c r="J12" i="9" s="1"/>
  <c r="O36" i="4"/>
  <c r="H12" i="9" s="1"/>
  <c r="C36" i="3"/>
  <c r="B16" i="9" s="1"/>
  <c r="L18" i="3"/>
  <c r="L7" i="4"/>
  <c r="W20" i="10"/>
  <c r="N22" i="9" s="1"/>
  <c r="N23" i="9" s="1"/>
  <c r="N25" i="9" s="1"/>
  <c r="L7" i="10"/>
  <c r="F32" i="9"/>
  <c r="R32" i="9" s="1"/>
  <c r="C36" i="4"/>
  <c r="B12" i="9" s="1"/>
  <c r="L27" i="3"/>
  <c r="L6" i="3"/>
  <c r="G40" i="2"/>
  <c r="D30" i="9" s="1"/>
  <c r="L15" i="2"/>
  <c r="R29" i="9"/>
  <c r="L7" i="1"/>
  <c r="K10" i="9"/>
  <c r="AA36" i="4"/>
  <c r="P12" i="9" s="1"/>
  <c r="R11" i="9"/>
  <c r="T36" i="4"/>
  <c r="K12" i="9" s="1"/>
  <c r="W36" i="4"/>
  <c r="L12" i="9" s="1"/>
  <c r="S32" i="9"/>
  <c r="P21" i="5"/>
  <c r="I17" i="9" s="1"/>
  <c r="T21" i="5"/>
  <c r="K17" i="9" s="1"/>
  <c r="X21" i="5"/>
  <c r="M17" i="9" s="1"/>
  <c r="G19" i="2"/>
  <c r="P12" i="2"/>
  <c r="D22" i="7"/>
  <c r="C18" i="9" s="1"/>
  <c r="L20" i="2"/>
  <c r="L36" i="3"/>
  <c r="G16" i="9" s="1"/>
  <c r="T36" i="3"/>
  <c r="K16" i="9" s="1"/>
  <c r="AA36" i="3"/>
  <c r="P16" i="9" s="1"/>
  <c r="AB36" i="3"/>
  <c r="Q16" i="9" s="1"/>
  <c r="R13" i="9"/>
  <c r="W21" i="5"/>
  <c r="AA22" i="7"/>
  <c r="P18" i="9" s="1"/>
  <c r="L22" i="7"/>
  <c r="G18" i="9" s="1"/>
  <c r="T22" i="7"/>
  <c r="K18" i="9" s="1"/>
  <c r="AB22" i="7"/>
  <c r="Q18" i="9" s="1"/>
  <c r="H19" i="2"/>
  <c r="AA19" i="2"/>
  <c r="P14" i="9" s="1"/>
  <c r="R15" i="9"/>
  <c r="P26" i="2"/>
  <c r="I29" i="9"/>
  <c r="O40" i="2"/>
  <c r="H30" i="9" s="1"/>
  <c r="P40" i="2"/>
  <c r="I30" i="9" s="1"/>
  <c r="AA40" i="2"/>
  <c r="P30" i="9" s="1"/>
  <c r="AB40" i="2"/>
  <c r="Q30" i="9" s="1"/>
  <c r="D36" i="3"/>
  <c r="H36" i="3"/>
  <c r="E16" i="9" s="1"/>
  <c r="P36" i="3"/>
  <c r="I16" i="9" s="1"/>
  <c r="L20" i="10"/>
  <c r="G22" i="9" s="1"/>
  <c r="G23" i="9" s="1"/>
  <c r="S13" i="9"/>
  <c r="L23" i="7"/>
  <c r="P6" i="1" l="1"/>
  <c r="M19" i="9"/>
  <c r="M25" i="9" s="1"/>
  <c r="S12" i="9"/>
  <c r="S29" i="9"/>
  <c r="P6" i="4"/>
  <c r="S17" i="9"/>
  <c r="S10" i="9"/>
  <c r="P6" i="5"/>
  <c r="F19" i="9"/>
  <c r="P6" i="7"/>
  <c r="G19" i="9"/>
  <c r="I19" i="9"/>
  <c r="I25" i="9" s="1"/>
  <c r="Q19" i="9"/>
  <c r="Q25" i="9" s="1"/>
  <c r="H19" i="9"/>
  <c r="H25" i="9" s="1"/>
  <c r="G25" i="9"/>
  <c r="R18" i="9"/>
  <c r="J19" i="9"/>
  <c r="J25" i="9" s="1"/>
  <c r="R10" i="9"/>
  <c r="L6" i="1"/>
  <c r="R16" i="9"/>
  <c r="B19" i="9"/>
  <c r="B25" i="9" s="1"/>
  <c r="L17" i="3"/>
  <c r="R30" i="9"/>
  <c r="L6" i="10"/>
  <c r="R12" i="9"/>
  <c r="C16" i="9"/>
  <c r="P17" i="3"/>
  <c r="L17" i="9"/>
  <c r="L6" i="5"/>
  <c r="S18" i="9"/>
  <c r="D14" i="9"/>
  <c r="L6" i="2"/>
  <c r="P19" i="9"/>
  <c r="P25" i="9" s="1"/>
  <c r="E23" i="9"/>
  <c r="S22" i="9"/>
  <c r="S23" i="9" s="1"/>
  <c r="K19" i="9"/>
  <c r="K25" i="9" s="1"/>
  <c r="S30" i="9"/>
  <c r="E14" i="9"/>
  <c r="P6" i="2"/>
  <c r="L6" i="4"/>
  <c r="P6" i="10"/>
  <c r="R22" i="9"/>
  <c r="R23" i="9" s="1"/>
  <c r="F23" i="9"/>
  <c r="L6" i="7"/>
  <c r="F25" i="9" l="1"/>
  <c r="S14" i="9"/>
  <c r="E19" i="9"/>
  <c r="E25" i="9" s="1"/>
  <c r="D19" i="9"/>
  <c r="D25" i="9" s="1"/>
  <c r="R14" i="9"/>
  <c r="L19" i="9"/>
  <c r="L25" i="9" s="1"/>
  <c r="R17" i="9"/>
  <c r="S16" i="9"/>
  <c r="C19" i="9"/>
  <c r="C25" i="9" s="1"/>
  <c r="R19" i="9" l="1"/>
  <c r="S19" i="9"/>
  <c r="S25" i="9" l="1"/>
  <c r="K41" i="9"/>
  <c r="J41" i="9"/>
  <c r="J44" i="9" s="1"/>
  <c r="R25" i="9"/>
  <c r="K44" i="9" l="1"/>
  <c r="O41" i="9"/>
  <c r="O44" i="9" s="1"/>
  <c r="S41" i="9"/>
  <c r="S44" i="9" s="1"/>
  <c r="M41" i="9"/>
  <c r="M44" i="9" s="1"/>
  <c r="Q41" i="9"/>
  <c r="Q44" i="9" s="1"/>
</calcChain>
</file>

<file path=xl/sharedStrings.xml><?xml version="1.0" encoding="utf-8"?>
<sst xmlns="http://schemas.openxmlformats.org/spreadsheetml/2006/main" count="1119" uniqueCount="526">
  <si>
    <t>申込者名</t>
  </si>
  <si>
    <t>サイズ</t>
  </si>
  <si>
    <t>総枚数</t>
  </si>
  <si>
    <t>部数</t>
  </si>
  <si>
    <t>折込数</t>
  </si>
  <si>
    <t>末恒</t>
    <rPh sb="0" eb="1">
      <t>スエ</t>
    </rPh>
    <rPh sb="1" eb="2">
      <t>ツネ</t>
    </rPh>
    <phoneticPr fontId="2"/>
  </si>
  <si>
    <t>郡家</t>
    <rPh sb="0" eb="1">
      <t>グン</t>
    </rPh>
    <rPh sb="1" eb="2">
      <t>イエ</t>
    </rPh>
    <phoneticPr fontId="2"/>
  </si>
  <si>
    <t>船岡</t>
    <rPh sb="0" eb="2">
      <t>フナオカ</t>
    </rPh>
    <phoneticPr fontId="2"/>
  </si>
  <si>
    <t>福原</t>
    <rPh sb="0" eb="2">
      <t>フクハラ</t>
    </rPh>
    <phoneticPr fontId="2"/>
  </si>
  <si>
    <t>中浜</t>
    <rPh sb="0" eb="2">
      <t>ナカハマ</t>
    </rPh>
    <phoneticPr fontId="2"/>
  </si>
  <si>
    <t>境</t>
    <rPh sb="0" eb="1">
      <t>サカイ</t>
    </rPh>
    <phoneticPr fontId="2"/>
  </si>
  <si>
    <t>港</t>
    <rPh sb="0" eb="1">
      <t>ミナト</t>
    </rPh>
    <phoneticPr fontId="2"/>
  </si>
  <si>
    <t>市</t>
    <rPh sb="0" eb="1">
      <t>シ</t>
    </rPh>
    <phoneticPr fontId="2"/>
  </si>
  <si>
    <t>丹比</t>
    <rPh sb="0" eb="1">
      <t>タン</t>
    </rPh>
    <rPh sb="1" eb="2">
      <t>ヒ</t>
    </rPh>
    <phoneticPr fontId="2"/>
  </si>
  <si>
    <t>余子</t>
    <rPh sb="0" eb="1">
      <t>アマ</t>
    </rPh>
    <rPh sb="1" eb="2">
      <t>コ</t>
    </rPh>
    <phoneticPr fontId="2"/>
  </si>
  <si>
    <t>明徳</t>
    <rPh sb="0" eb="1">
      <t>メイ</t>
    </rPh>
    <rPh sb="1" eb="2">
      <t>トク</t>
    </rPh>
    <phoneticPr fontId="2"/>
  </si>
  <si>
    <t>美保</t>
    <rPh sb="0" eb="2">
      <t>ミホ</t>
    </rPh>
    <phoneticPr fontId="2"/>
  </si>
  <si>
    <t>津ノ井</t>
    <rPh sb="0" eb="1">
      <t>ツ</t>
    </rPh>
    <rPh sb="2" eb="3">
      <t>イ</t>
    </rPh>
    <phoneticPr fontId="2"/>
  </si>
  <si>
    <t>賀露</t>
    <rPh sb="0" eb="1">
      <t>ガ</t>
    </rPh>
    <rPh sb="1" eb="2">
      <t>ロ</t>
    </rPh>
    <phoneticPr fontId="2"/>
  </si>
  <si>
    <t>湖南</t>
    <rPh sb="0" eb="1">
      <t>ミズウミ</t>
    </rPh>
    <rPh sb="1" eb="2">
      <t>ミナミ</t>
    </rPh>
    <phoneticPr fontId="2"/>
  </si>
  <si>
    <t>高草</t>
    <rPh sb="0" eb="2">
      <t>タカクサ</t>
    </rPh>
    <phoneticPr fontId="2"/>
  </si>
  <si>
    <t>河原</t>
    <rPh sb="0" eb="2">
      <t>カワハラ</t>
    </rPh>
    <phoneticPr fontId="2"/>
  </si>
  <si>
    <t>用瀬</t>
    <rPh sb="0" eb="2">
      <t>モチガセ</t>
    </rPh>
    <phoneticPr fontId="2"/>
  </si>
  <si>
    <t>佐治</t>
    <rPh sb="0" eb="2">
      <t>サジ</t>
    </rPh>
    <phoneticPr fontId="2"/>
  </si>
  <si>
    <t>郡</t>
    <rPh sb="0" eb="1">
      <t>グン</t>
    </rPh>
    <phoneticPr fontId="2"/>
  </si>
  <si>
    <t>北条</t>
    <rPh sb="0" eb="2">
      <t>ホウジョウ</t>
    </rPh>
    <phoneticPr fontId="2"/>
  </si>
  <si>
    <t>河崎</t>
    <rPh sb="0" eb="2">
      <t>カワサキ</t>
    </rPh>
    <phoneticPr fontId="2"/>
  </si>
  <si>
    <t>両三柳</t>
    <rPh sb="0" eb="1">
      <t>リョウ</t>
    </rPh>
    <rPh sb="1" eb="2">
      <t>サン</t>
    </rPh>
    <rPh sb="2" eb="3">
      <t>ヤナギ</t>
    </rPh>
    <phoneticPr fontId="2"/>
  </si>
  <si>
    <t>彦名</t>
    <rPh sb="0" eb="1">
      <t>ヒコ</t>
    </rPh>
    <rPh sb="1" eb="2">
      <t>ナ</t>
    </rPh>
    <phoneticPr fontId="2"/>
  </si>
  <si>
    <t>崎津</t>
    <rPh sb="0" eb="1">
      <t>サキ</t>
    </rPh>
    <rPh sb="1" eb="2">
      <t>ツ</t>
    </rPh>
    <phoneticPr fontId="2"/>
  </si>
  <si>
    <t>和田</t>
    <rPh sb="0" eb="2">
      <t>ワダ</t>
    </rPh>
    <phoneticPr fontId="2"/>
  </si>
  <si>
    <t>大篠津</t>
    <rPh sb="0" eb="1">
      <t>オオ</t>
    </rPh>
    <rPh sb="1" eb="2">
      <t>シノ</t>
    </rPh>
    <rPh sb="2" eb="3">
      <t>ツ</t>
    </rPh>
    <phoneticPr fontId="2"/>
  </si>
  <si>
    <t>春日</t>
    <rPh sb="0" eb="2">
      <t>カスガ</t>
    </rPh>
    <phoneticPr fontId="2"/>
  </si>
  <si>
    <t>境港</t>
    <rPh sb="0" eb="1">
      <t>サカイ</t>
    </rPh>
    <rPh sb="1" eb="2">
      <t>ミナト</t>
    </rPh>
    <phoneticPr fontId="2"/>
  </si>
  <si>
    <t>上道</t>
    <rPh sb="0" eb="1">
      <t>ジョウ</t>
    </rPh>
    <rPh sb="1" eb="2">
      <t>ドウ</t>
    </rPh>
    <phoneticPr fontId="2"/>
  </si>
  <si>
    <t>渡</t>
    <rPh sb="0" eb="1">
      <t>ワタ</t>
    </rPh>
    <phoneticPr fontId="2"/>
  </si>
  <si>
    <t>外江</t>
    <rPh sb="0" eb="1">
      <t>ソト</t>
    </rPh>
    <rPh sb="1" eb="2">
      <t>エ</t>
    </rPh>
    <phoneticPr fontId="2"/>
  </si>
  <si>
    <t>手間</t>
    <rPh sb="0" eb="2">
      <t>テマ</t>
    </rPh>
    <phoneticPr fontId="2"/>
  </si>
  <si>
    <t>岸本</t>
    <rPh sb="0" eb="2">
      <t>キシモト</t>
    </rPh>
    <phoneticPr fontId="2"/>
  </si>
  <si>
    <t>郡 市 別</t>
  </si>
  <si>
    <t>頁</t>
  </si>
  <si>
    <t>西</t>
    <rPh sb="0" eb="1">
      <t>ニシ</t>
    </rPh>
    <phoneticPr fontId="2"/>
  </si>
  <si>
    <t>伯</t>
    <rPh sb="0" eb="1">
      <t>ハク</t>
    </rPh>
    <phoneticPr fontId="2"/>
  </si>
  <si>
    <t>米</t>
    <rPh sb="0" eb="1">
      <t>コメ</t>
    </rPh>
    <phoneticPr fontId="2"/>
  </si>
  <si>
    <t>子</t>
    <rPh sb="0" eb="1">
      <t>コ</t>
    </rPh>
    <phoneticPr fontId="2"/>
  </si>
  <si>
    <t>東</t>
    <rPh sb="0" eb="1">
      <t>ヒガシ</t>
    </rPh>
    <phoneticPr fontId="2"/>
  </si>
  <si>
    <t>市</t>
    <rPh sb="0" eb="1">
      <t>シ</t>
    </rPh>
    <phoneticPr fontId="2"/>
  </si>
  <si>
    <t>倉</t>
    <rPh sb="0" eb="1">
      <t>クラ</t>
    </rPh>
    <phoneticPr fontId="2"/>
  </si>
  <si>
    <t>倉吉市</t>
    <rPh sb="0" eb="3">
      <t>クラヨシシ</t>
    </rPh>
    <phoneticPr fontId="2"/>
  </si>
  <si>
    <t>吉</t>
    <rPh sb="0" eb="1">
      <t>ヨシ</t>
    </rPh>
    <phoneticPr fontId="2"/>
  </si>
  <si>
    <t>伯</t>
    <rPh sb="0" eb="1">
      <t>ハク</t>
    </rPh>
    <phoneticPr fontId="2"/>
  </si>
  <si>
    <t>八</t>
    <rPh sb="0" eb="1">
      <t>ハチ</t>
    </rPh>
    <phoneticPr fontId="2"/>
  </si>
  <si>
    <t>頭</t>
    <rPh sb="0" eb="1">
      <t>アタマ</t>
    </rPh>
    <phoneticPr fontId="2"/>
  </si>
  <si>
    <t>郡</t>
    <rPh sb="0" eb="1">
      <t>グン</t>
    </rPh>
    <phoneticPr fontId="2"/>
  </si>
  <si>
    <t>岩</t>
    <rPh sb="0" eb="1">
      <t>イワ</t>
    </rPh>
    <phoneticPr fontId="2"/>
  </si>
  <si>
    <t>美</t>
    <rPh sb="0" eb="1">
      <t>ビ</t>
    </rPh>
    <phoneticPr fontId="2"/>
  </si>
  <si>
    <t>郡</t>
    <rPh sb="0" eb="1">
      <t>グン</t>
    </rPh>
    <phoneticPr fontId="2"/>
  </si>
  <si>
    <t>岩美郡</t>
    <rPh sb="0" eb="3">
      <t>イワミグン</t>
    </rPh>
    <phoneticPr fontId="2"/>
  </si>
  <si>
    <t>鳥</t>
    <rPh sb="0" eb="1">
      <t>トリ</t>
    </rPh>
    <phoneticPr fontId="2"/>
  </si>
  <si>
    <t>取</t>
    <rPh sb="0" eb="1">
      <t>トリ</t>
    </rPh>
    <phoneticPr fontId="2"/>
  </si>
  <si>
    <t>市</t>
    <rPh sb="0" eb="1">
      <t>シ</t>
    </rPh>
    <phoneticPr fontId="2"/>
  </si>
  <si>
    <t>久松</t>
    <rPh sb="0" eb="2">
      <t>ヒサマツ</t>
    </rPh>
    <phoneticPr fontId="2"/>
  </si>
  <si>
    <t>湖山西</t>
    <rPh sb="0" eb="1">
      <t>ミズウミ</t>
    </rPh>
    <rPh sb="1" eb="2">
      <t>ヤマ</t>
    </rPh>
    <rPh sb="2" eb="3">
      <t>ニシ</t>
    </rPh>
    <phoneticPr fontId="2"/>
  </si>
  <si>
    <t>湖山東</t>
    <rPh sb="0" eb="1">
      <t>ミズウミ</t>
    </rPh>
    <rPh sb="1" eb="2">
      <t>ヤマ</t>
    </rPh>
    <rPh sb="2" eb="3">
      <t>ヒガシ</t>
    </rPh>
    <phoneticPr fontId="2"/>
  </si>
  <si>
    <t>神戸</t>
    <rPh sb="0" eb="2">
      <t>コウベ</t>
    </rPh>
    <phoneticPr fontId="2"/>
  </si>
  <si>
    <t>計</t>
    <rPh sb="0" eb="1">
      <t>ケイ</t>
    </rPh>
    <phoneticPr fontId="2"/>
  </si>
  <si>
    <t>若桜</t>
    <rPh sb="0" eb="1">
      <t>ワカ</t>
    </rPh>
    <rPh sb="1" eb="2">
      <t>サクラ</t>
    </rPh>
    <phoneticPr fontId="2"/>
  </si>
  <si>
    <t>八上</t>
    <rPh sb="0" eb="1">
      <t>ハチ</t>
    </rPh>
    <rPh sb="1" eb="2">
      <t>ヤガミ</t>
    </rPh>
    <phoneticPr fontId="2"/>
  </si>
  <si>
    <t>計</t>
    <rPh sb="0" eb="1">
      <t>ケイ</t>
    </rPh>
    <phoneticPr fontId="2"/>
  </si>
  <si>
    <t>福部</t>
    <rPh sb="0" eb="2">
      <t>フクベ</t>
    </rPh>
    <phoneticPr fontId="2"/>
  </si>
  <si>
    <t>計</t>
    <rPh sb="0" eb="1">
      <t>ケイ</t>
    </rPh>
    <phoneticPr fontId="2"/>
  </si>
  <si>
    <t>計</t>
    <rPh sb="0" eb="1">
      <t>ケイ</t>
    </rPh>
    <phoneticPr fontId="2"/>
  </si>
  <si>
    <t>郡家</t>
    <rPh sb="0" eb="1">
      <t>グン</t>
    </rPh>
    <rPh sb="1" eb="2">
      <t>イエ</t>
    </rPh>
    <phoneticPr fontId="2"/>
  </si>
  <si>
    <t>計</t>
    <rPh sb="0" eb="1">
      <t>ケイ</t>
    </rPh>
    <phoneticPr fontId="2"/>
  </si>
  <si>
    <t>計</t>
    <rPh sb="0" eb="1">
      <t>ケイ</t>
    </rPh>
    <phoneticPr fontId="2"/>
  </si>
  <si>
    <t>旗ヶ崎</t>
    <rPh sb="0" eb="1">
      <t>ハタ</t>
    </rPh>
    <rPh sb="1" eb="2">
      <t>イッカゲツ</t>
    </rPh>
    <rPh sb="2" eb="3">
      <t>サキ</t>
    </rPh>
    <phoneticPr fontId="2"/>
  </si>
  <si>
    <t>弓ヶ浜</t>
    <rPh sb="0" eb="1">
      <t>ユミ</t>
    </rPh>
    <rPh sb="1" eb="2">
      <t>イッカゲツ</t>
    </rPh>
    <rPh sb="2" eb="3">
      <t>ハマ</t>
    </rPh>
    <phoneticPr fontId="2"/>
  </si>
  <si>
    <t>和田</t>
    <rPh sb="0" eb="2">
      <t>ワダ</t>
    </rPh>
    <phoneticPr fontId="2"/>
  </si>
  <si>
    <t>皆生</t>
    <rPh sb="0" eb="1">
      <t>ミナ</t>
    </rPh>
    <rPh sb="1" eb="2">
      <t>セイ</t>
    </rPh>
    <phoneticPr fontId="2"/>
  </si>
  <si>
    <t>彦名</t>
    <rPh sb="0" eb="1">
      <t>ヒコ</t>
    </rPh>
    <rPh sb="1" eb="2">
      <t>ナ</t>
    </rPh>
    <phoneticPr fontId="2"/>
  </si>
  <si>
    <t>境港</t>
    <rPh sb="0" eb="1">
      <t>サカイ</t>
    </rPh>
    <rPh sb="1" eb="2">
      <t>ミナト</t>
    </rPh>
    <phoneticPr fontId="2"/>
  </si>
  <si>
    <t>上井</t>
    <rPh sb="0" eb="2">
      <t>カミイ</t>
    </rPh>
    <phoneticPr fontId="2"/>
  </si>
  <si>
    <t>三朝</t>
    <rPh sb="0" eb="2">
      <t>ミササ</t>
    </rPh>
    <phoneticPr fontId="2"/>
  </si>
  <si>
    <t>旭</t>
    <rPh sb="0" eb="1">
      <t>アサヒ</t>
    </rPh>
    <phoneticPr fontId="2"/>
  </si>
  <si>
    <t>松崎</t>
    <rPh sb="0" eb="2">
      <t>マツザキ</t>
    </rPh>
    <phoneticPr fontId="2"/>
  </si>
  <si>
    <t>浦安</t>
    <rPh sb="0" eb="2">
      <t>ウラヤス</t>
    </rPh>
    <phoneticPr fontId="2"/>
  </si>
  <si>
    <t>八橋</t>
    <rPh sb="0" eb="2">
      <t>ヤツハシ</t>
    </rPh>
    <phoneticPr fontId="2"/>
  </si>
  <si>
    <t>合計</t>
  </si>
  <si>
    <t>合計</t>
    <phoneticPr fontId="2"/>
  </si>
  <si>
    <t>合計</t>
    <phoneticPr fontId="2"/>
  </si>
  <si>
    <t>山陰</t>
    <rPh sb="0" eb="2">
      <t>サンイン</t>
    </rPh>
    <phoneticPr fontId="2"/>
  </si>
  <si>
    <t>毎日</t>
    <phoneticPr fontId="2"/>
  </si>
  <si>
    <t>産経</t>
    <phoneticPr fontId="2"/>
  </si>
  <si>
    <t>日経</t>
    <rPh sb="0" eb="1">
      <t>ニチ</t>
    </rPh>
    <phoneticPr fontId="2"/>
  </si>
  <si>
    <t>鳥取市部数合計</t>
    <rPh sb="0" eb="3">
      <t>トットリシ</t>
    </rPh>
    <phoneticPr fontId="2"/>
  </si>
  <si>
    <t>（旧市内）部数合計</t>
    <rPh sb="1" eb="4">
      <t>キュウシナイ</t>
    </rPh>
    <rPh sb="5" eb="7">
      <t>ブスウ</t>
    </rPh>
    <rPh sb="7" eb="9">
      <t>ゴウケイ</t>
    </rPh>
    <phoneticPr fontId="2"/>
  </si>
  <si>
    <t>（旧市内）折込合計</t>
    <rPh sb="1" eb="4">
      <t>キュウシナイ</t>
    </rPh>
    <rPh sb="5" eb="7">
      <t>オリコミ</t>
    </rPh>
    <rPh sb="7" eb="9">
      <t>ゴウケイ</t>
    </rPh>
    <phoneticPr fontId="2"/>
  </si>
  <si>
    <t>（新市内）折込合計</t>
    <rPh sb="5" eb="7">
      <t>オリコミ</t>
    </rPh>
    <rPh sb="7" eb="9">
      <t>ゴウケイ</t>
    </rPh>
    <phoneticPr fontId="2"/>
  </si>
  <si>
    <t>（新市内）部数合計</t>
    <rPh sb="5" eb="7">
      <t>ブスウ</t>
    </rPh>
    <rPh sb="7" eb="9">
      <t>ゴウケイ</t>
    </rPh>
    <phoneticPr fontId="2"/>
  </si>
  <si>
    <t>八頭郡</t>
    <rPh sb="0" eb="3">
      <t>ヤズグン</t>
    </rPh>
    <phoneticPr fontId="2"/>
  </si>
  <si>
    <t>東伯郡</t>
  </si>
  <si>
    <t>東伯郡部数合計</t>
  </si>
  <si>
    <t>東伯郡折込合計</t>
    <rPh sb="3" eb="5">
      <t>オリコミ</t>
    </rPh>
    <phoneticPr fontId="2"/>
  </si>
  <si>
    <t>三朝町</t>
    <rPh sb="0" eb="3">
      <t>ミササチョウ</t>
    </rPh>
    <phoneticPr fontId="2"/>
  </si>
  <si>
    <t>三朝町部数合計</t>
  </si>
  <si>
    <t>三朝町折込合計</t>
    <rPh sb="3" eb="5">
      <t>オリコミ</t>
    </rPh>
    <phoneticPr fontId="2"/>
  </si>
  <si>
    <t>米子市部数合計</t>
    <phoneticPr fontId="2"/>
  </si>
  <si>
    <t>米子市折込合計</t>
    <rPh sb="3" eb="5">
      <t>オリコミ</t>
    </rPh>
    <phoneticPr fontId="2"/>
  </si>
  <si>
    <t>米子市</t>
    <phoneticPr fontId="2"/>
  </si>
  <si>
    <t>境港市</t>
  </si>
  <si>
    <t>境港市部数合計</t>
  </si>
  <si>
    <t>境港市折込合計</t>
    <rPh sb="3" eb="5">
      <t>オリコミ</t>
    </rPh>
    <phoneticPr fontId="2"/>
  </si>
  <si>
    <t>西伯郡部数合計</t>
    <phoneticPr fontId="2"/>
  </si>
  <si>
    <t>西伯郡折込合計</t>
    <rPh sb="3" eb="5">
      <t>オリコミ</t>
    </rPh>
    <phoneticPr fontId="2"/>
  </si>
  <si>
    <t>西伯郡</t>
    <phoneticPr fontId="2"/>
  </si>
  <si>
    <t>江府町</t>
  </si>
  <si>
    <t>江府町部数合計</t>
  </si>
  <si>
    <t>江府町折込合計</t>
  </si>
  <si>
    <t>日野町</t>
  </si>
  <si>
    <t>日野町部数合計</t>
  </si>
  <si>
    <t>日野町折込合計</t>
  </si>
  <si>
    <t>日南町</t>
  </si>
  <si>
    <t>日南町部数合計</t>
  </si>
  <si>
    <t>日南町折込合計</t>
  </si>
  <si>
    <t>日野郡</t>
  </si>
  <si>
    <t>日野郡部数合計</t>
  </si>
  <si>
    <t>日野郡折込合計</t>
  </si>
  <si>
    <t>計</t>
  </si>
  <si>
    <t>郡</t>
  </si>
  <si>
    <t>江尾</t>
  </si>
  <si>
    <t>根雨</t>
  </si>
  <si>
    <t>黒坂</t>
  </si>
  <si>
    <t>矢戸</t>
  </si>
  <si>
    <t>多里</t>
  </si>
  <si>
    <t>石見</t>
  </si>
  <si>
    <t>市</t>
  </si>
  <si>
    <t>鳥取中央</t>
    <phoneticPr fontId="2"/>
  </si>
  <si>
    <t>鳥取中央</t>
    <phoneticPr fontId="2"/>
  </si>
  <si>
    <t>鳥取西</t>
    <phoneticPr fontId="2"/>
  </si>
  <si>
    <t>鳥取北</t>
    <phoneticPr fontId="2"/>
  </si>
  <si>
    <t>鳥取東</t>
    <phoneticPr fontId="2"/>
  </si>
  <si>
    <t>鳥取南</t>
    <phoneticPr fontId="2"/>
  </si>
  <si>
    <t>鳥取南</t>
    <phoneticPr fontId="2"/>
  </si>
  <si>
    <t>鳥取市折込合計</t>
    <rPh sb="0" eb="3">
      <t>トットリシ</t>
    </rPh>
    <phoneticPr fontId="2"/>
  </si>
  <si>
    <t>八頭郡折込合計</t>
    <rPh sb="0" eb="3">
      <t>ヤズグン</t>
    </rPh>
    <phoneticPr fontId="2"/>
  </si>
  <si>
    <t>倉吉市部数合計</t>
    <phoneticPr fontId="2"/>
  </si>
  <si>
    <t>倉吉市折込合計</t>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</si>
  <si>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</si>
  <si>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</si>
  <si>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</si>
  <si>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</si>
  <si>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</si>
  <si>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折込日</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</si>
  <si>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</si>
  <si>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</si>
  <si>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</si>
  <si>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</si>
  <si>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</si>
  <si>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</si>
  <si>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</si>
  <si>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</si>
  <si>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</si>
  <si>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</si>
  <si>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</si>
  <si>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</si>
  <si>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</si>
  <si>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</si>
  <si>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</si>
  <si>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</si>
  <si>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</si>
  <si>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別</t>
  </si>
  <si>
    <t>　　　読売新聞</t>
  </si>
  <si>
    <t>　　　朝日新聞</t>
  </si>
  <si>
    <t>　　　毎日新聞</t>
  </si>
  <si>
    <t>　　　日経新聞</t>
  </si>
  <si>
    <t>　　　　合　　計</t>
  </si>
  <si>
    <t>総部数</t>
  </si>
  <si>
    <t>折込枚数</t>
  </si>
  <si>
    <t>鳥取県部数表</t>
    <rPh sb="0" eb="2">
      <t>トットリケン</t>
    </rPh>
    <phoneticPr fontId="2"/>
  </si>
  <si>
    <t>鳥取県合計</t>
    <rPh sb="0" eb="2">
      <t>トットリ</t>
    </rPh>
    <phoneticPr fontId="2"/>
  </si>
  <si>
    <t>鳥取県郡市別折込広告部数表</t>
    <rPh sb="0" eb="2">
      <t>トットリ</t>
    </rPh>
    <phoneticPr fontId="2"/>
  </si>
  <si>
    <t>　　日本海新聞</t>
    <rPh sb="2" eb="4">
      <t>ニホン</t>
    </rPh>
    <rPh sb="4" eb="5">
      <t>ウミ</t>
    </rPh>
    <phoneticPr fontId="2"/>
  </si>
  <si>
    <t>　　　産経新聞</t>
    <rPh sb="3" eb="5">
      <t>サンケイ</t>
    </rPh>
    <phoneticPr fontId="2"/>
  </si>
  <si>
    <t>鳥取市</t>
    <rPh sb="0" eb="3">
      <t>トットリシ</t>
    </rPh>
    <phoneticPr fontId="2"/>
  </si>
  <si>
    <t>米子市</t>
    <rPh sb="0" eb="3">
      <t>ヨナゴシ</t>
    </rPh>
    <phoneticPr fontId="2"/>
  </si>
  <si>
    <t>境港市</t>
    <rPh sb="0" eb="3">
      <t>サカイミナトシ</t>
    </rPh>
    <phoneticPr fontId="2"/>
  </si>
  <si>
    <t>東伯郡</t>
    <rPh sb="0" eb="3">
      <t>トウハクグン</t>
    </rPh>
    <phoneticPr fontId="2"/>
  </si>
  <si>
    <t>西伯郡</t>
    <rPh sb="0" eb="3">
      <t>サイハクグン</t>
    </rPh>
    <phoneticPr fontId="2"/>
  </si>
  <si>
    <t>日野郡</t>
    <rPh sb="0" eb="2">
      <t>ヒノ</t>
    </rPh>
    <rPh sb="2" eb="3">
      <t>グン</t>
    </rPh>
    <phoneticPr fontId="2"/>
  </si>
  <si>
    <t>鳥取城南</t>
    <rPh sb="0" eb="2">
      <t>トットリ</t>
    </rPh>
    <rPh sb="2" eb="3">
      <t>シロ</t>
    </rPh>
    <rPh sb="3" eb="4">
      <t>ミナミ</t>
    </rPh>
    <phoneticPr fontId="2"/>
  </si>
  <si>
    <t>鳥取城北</t>
    <rPh sb="0" eb="2">
      <t>トットリ</t>
    </rPh>
    <rPh sb="2" eb="4">
      <t>ジョウホク</t>
    </rPh>
    <phoneticPr fontId="2"/>
  </si>
  <si>
    <t>鳥取城西</t>
    <rPh sb="0" eb="2">
      <t>トットリ</t>
    </rPh>
    <rPh sb="2" eb="4">
      <t>ジョウセイ</t>
    </rPh>
    <phoneticPr fontId="2"/>
  </si>
  <si>
    <t>鳥取城東</t>
    <rPh sb="0" eb="2">
      <t>トットリ</t>
    </rPh>
    <rPh sb="2" eb="4">
      <t>ジョウトウ</t>
    </rPh>
    <phoneticPr fontId="2"/>
  </si>
  <si>
    <t>倉吉中央</t>
    <rPh sb="0" eb="2">
      <t>クラヨシ</t>
    </rPh>
    <rPh sb="2" eb="4">
      <t>チュウオウ</t>
    </rPh>
    <phoneticPr fontId="2"/>
  </si>
  <si>
    <t>倉吉東</t>
    <rPh sb="0" eb="2">
      <t>クラヨシ</t>
    </rPh>
    <rPh sb="2" eb="3">
      <t>ヒガシ</t>
    </rPh>
    <phoneticPr fontId="2"/>
  </si>
  <si>
    <t>倉吉西</t>
    <rPh sb="0" eb="2">
      <t>クラヨシ</t>
    </rPh>
    <rPh sb="2" eb="3">
      <t>ニシ</t>
    </rPh>
    <phoneticPr fontId="2"/>
  </si>
  <si>
    <t>倉吉南</t>
    <rPh sb="0" eb="2">
      <t>クラヨシ</t>
    </rPh>
    <rPh sb="2" eb="3">
      <t>ミナミ</t>
    </rPh>
    <phoneticPr fontId="2"/>
  </si>
  <si>
    <t>倉吉北</t>
    <rPh sb="0" eb="2">
      <t>クラヨシ</t>
    </rPh>
    <rPh sb="2" eb="3">
      <t>キタ</t>
    </rPh>
    <phoneticPr fontId="2"/>
  </si>
  <si>
    <t>米子中央</t>
    <rPh sb="0" eb="2">
      <t>ヨナゴ</t>
    </rPh>
    <rPh sb="2" eb="4">
      <t>チュウオウ</t>
    </rPh>
    <phoneticPr fontId="2"/>
  </si>
  <si>
    <t>米子東</t>
    <rPh sb="0" eb="2">
      <t>ヨナゴ</t>
    </rPh>
    <rPh sb="2" eb="3">
      <t>ヒガシ</t>
    </rPh>
    <phoneticPr fontId="2"/>
  </si>
  <si>
    <t>米子南</t>
    <rPh sb="0" eb="2">
      <t>ヨナゴ</t>
    </rPh>
    <rPh sb="2" eb="3">
      <t>ミナミ</t>
    </rPh>
    <phoneticPr fontId="2"/>
  </si>
  <si>
    <t>米子北</t>
    <rPh sb="0" eb="2">
      <t>ヨナゴ</t>
    </rPh>
    <rPh sb="2" eb="3">
      <t>キタ</t>
    </rPh>
    <phoneticPr fontId="2"/>
  </si>
  <si>
    <t>米子城南</t>
    <rPh sb="0" eb="2">
      <t>ヨナゴ</t>
    </rPh>
    <rPh sb="2" eb="4">
      <t>ジョウナン</t>
    </rPh>
    <phoneticPr fontId="2"/>
  </si>
  <si>
    <t>米子北</t>
    <rPh sb="0" eb="2">
      <t>ヨナゴ</t>
    </rPh>
    <rPh sb="2" eb="3">
      <t>キタ</t>
    </rPh>
    <phoneticPr fontId="2"/>
  </si>
  <si>
    <t xml:space="preserve">   山陰中央新報</t>
    <rPh sb="3" eb="5">
      <t>サンイン</t>
    </rPh>
    <rPh sb="5" eb="7">
      <t>チュウオウ</t>
    </rPh>
    <rPh sb="7" eb="8">
      <t>シン</t>
    </rPh>
    <rPh sb="8" eb="9">
      <t>ホウ</t>
    </rPh>
    <phoneticPr fontId="2"/>
  </si>
  <si>
    <t>米子市（旧市内）</t>
    <rPh sb="0" eb="3">
      <t>ヨナゴシ</t>
    </rPh>
    <rPh sb="4" eb="5">
      <t>キュウ</t>
    </rPh>
    <rPh sb="5" eb="7">
      <t>シナイ</t>
    </rPh>
    <phoneticPr fontId="2"/>
  </si>
  <si>
    <t>米子市（新市内）</t>
    <rPh sb="0" eb="2">
      <t>ヨナゴ</t>
    </rPh>
    <rPh sb="2" eb="3">
      <t>トットリシ</t>
    </rPh>
    <rPh sb="4" eb="7">
      <t>シンシナイ</t>
    </rPh>
    <phoneticPr fontId="2"/>
  </si>
  <si>
    <t>日本海</t>
    <rPh sb="0" eb="3">
      <t>ニホンカイ</t>
    </rPh>
    <phoneticPr fontId="2"/>
  </si>
  <si>
    <t>読売</t>
    <phoneticPr fontId="2"/>
  </si>
  <si>
    <t>朝日</t>
    <phoneticPr fontId="2"/>
  </si>
  <si>
    <t>鳥取県</t>
    <rPh sb="0" eb="3">
      <t>トットリケン</t>
    </rPh>
    <phoneticPr fontId="2"/>
  </si>
  <si>
    <t>中山</t>
    <rPh sb="0" eb="2">
      <t>ナカヤマ</t>
    </rPh>
    <phoneticPr fontId="2"/>
  </si>
  <si>
    <t>黒坂</t>
    <rPh sb="0" eb="1">
      <t>クロ</t>
    </rPh>
    <rPh sb="1" eb="2">
      <t>サカ</t>
    </rPh>
    <phoneticPr fontId="2"/>
  </si>
  <si>
    <t>根雨に含む</t>
    <rPh sb="0" eb="2">
      <t>ネウ</t>
    </rPh>
    <rPh sb="3" eb="4">
      <t>フク</t>
    </rPh>
    <phoneticPr fontId="2"/>
  </si>
  <si>
    <t>生山に含む</t>
  </si>
  <si>
    <t>美方郡</t>
    <rPh sb="0" eb="1">
      <t>ビ</t>
    </rPh>
    <rPh sb="1" eb="2">
      <t>カタ</t>
    </rPh>
    <rPh sb="2" eb="3">
      <t>グン</t>
    </rPh>
    <phoneticPr fontId="2"/>
  </si>
  <si>
    <t>総合計</t>
    <rPh sb="0" eb="1">
      <t>ソウ</t>
    </rPh>
    <rPh sb="1" eb="3">
      <t>ゴウケイ</t>
    </rPh>
    <phoneticPr fontId="2"/>
  </si>
  <si>
    <t>　　　神戸新聞</t>
    <rPh sb="3" eb="5">
      <t>コウベ</t>
    </rPh>
    <rPh sb="5" eb="7">
      <t>シンブン</t>
    </rPh>
    <phoneticPr fontId="2"/>
  </si>
  <si>
    <t>美方郡部数合計</t>
    <rPh sb="0" eb="1">
      <t>ミ</t>
    </rPh>
    <rPh sb="1" eb="2">
      <t>カタ</t>
    </rPh>
    <rPh sb="2" eb="3">
      <t>グン</t>
    </rPh>
    <phoneticPr fontId="2"/>
  </si>
  <si>
    <t>美方郡折込合計</t>
    <rPh sb="0" eb="1">
      <t>ミ</t>
    </rPh>
    <rPh sb="1" eb="2">
      <t>カタ</t>
    </rPh>
    <phoneticPr fontId="2"/>
  </si>
  <si>
    <t>浜坂</t>
    <rPh sb="0" eb="2">
      <t>ハマサカ</t>
    </rPh>
    <phoneticPr fontId="2"/>
  </si>
  <si>
    <t>湯村</t>
    <rPh sb="0" eb="1">
      <t>ユ</t>
    </rPh>
    <rPh sb="1" eb="2">
      <t>ムラ</t>
    </rPh>
    <phoneticPr fontId="2"/>
  </si>
  <si>
    <t>村岡</t>
    <rPh sb="0" eb="2">
      <t>ムラオカ</t>
    </rPh>
    <phoneticPr fontId="2"/>
  </si>
  <si>
    <t>美方</t>
    <rPh sb="0" eb="1">
      <t>ミ</t>
    </rPh>
    <rPh sb="1" eb="2">
      <t>カタ</t>
    </rPh>
    <phoneticPr fontId="2"/>
  </si>
  <si>
    <t>北兵庫</t>
    <rPh sb="0" eb="1">
      <t>キタ</t>
    </rPh>
    <rPh sb="1" eb="3">
      <t>ヒョウゴ</t>
    </rPh>
    <phoneticPr fontId="2"/>
  </si>
  <si>
    <t>岩美北</t>
    <rPh sb="0" eb="2">
      <t>イワミ</t>
    </rPh>
    <rPh sb="2" eb="3">
      <t>キタ</t>
    </rPh>
    <phoneticPr fontId="2"/>
  </si>
  <si>
    <t>岩美南</t>
    <rPh sb="0" eb="2">
      <t>イワミ</t>
    </rPh>
    <rPh sb="2" eb="3">
      <t>ミナミ</t>
    </rPh>
    <phoneticPr fontId="2"/>
  </si>
  <si>
    <t>岩美郡</t>
    <rPh sb="0" eb="3">
      <t>イワミグン</t>
    </rPh>
    <phoneticPr fontId="2"/>
  </si>
  <si>
    <t>倉吉市</t>
    <phoneticPr fontId="2"/>
  </si>
  <si>
    <t>単</t>
  </si>
  <si>
    <t>価</t>
  </si>
  <si>
    <t>Ｂ４</t>
  </si>
  <si>
    <t>Ｂ３</t>
  </si>
  <si>
    <t>Ｂ２</t>
  </si>
  <si>
    <t>Ｂ全</t>
  </si>
  <si>
    <t>折込部数</t>
  </si>
  <si>
    <t>単価</t>
  </si>
  <si>
    <t>折込料</t>
  </si>
  <si>
    <t>鳥取県単価別折込広告部数表</t>
    <rPh sb="0" eb="2">
      <t>トットリ</t>
    </rPh>
    <phoneticPr fontId="2"/>
  </si>
  <si>
    <t>鳥取県</t>
    <rPh sb="0" eb="2">
      <t>トットリ</t>
    </rPh>
    <phoneticPr fontId="2"/>
  </si>
  <si>
    <t>鳥取市・米子市の旧市内の内訳</t>
    <rPh sb="0" eb="3">
      <t>トットリシ</t>
    </rPh>
    <rPh sb="4" eb="7">
      <t>ヨナゴシ</t>
    </rPh>
    <rPh sb="8" eb="11">
      <t>キュウシナイ</t>
    </rPh>
    <rPh sb="12" eb="14">
      <t>ウチワケ</t>
    </rPh>
    <phoneticPr fontId="2"/>
  </si>
  <si>
    <t>米子市旧市内</t>
    <rPh sb="0" eb="3">
      <t>ヨナゴシ</t>
    </rPh>
    <rPh sb="3" eb="6">
      <t>キュウシナイ</t>
    </rPh>
    <phoneticPr fontId="2"/>
  </si>
  <si>
    <t>米子市新市内</t>
    <rPh sb="0" eb="3">
      <t>ヨナゴシ</t>
    </rPh>
    <rPh sb="3" eb="4">
      <t>シン</t>
    </rPh>
    <rPh sb="4" eb="6">
      <t>シナイ</t>
    </rPh>
    <phoneticPr fontId="2"/>
  </si>
  <si>
    <t>国府</t>
    <rPh sb="0" eb="2">
      <t>コクフ</t>
    </rPh>
    <phoneticPr fontId="2"/>
  </si>
  <si>
    <t>合計（税抜）</t>
    <rPh sb="3" eb="4">
      <t>ゼイ</t>
    </rPh>
    <rPh sb="4" eb="5">
      <t>ヌ</t>
    </rPh>
    <phoneticPr fontId="2"/>
  </si>
  <si>
    <t>税抜き価格</t>
    <rPh sb="0" eb="1">
      <t>ゼイ</t>
    </rPh>
    <rPh sb="1" eb="2">
      <t>ヌ</t>
    </rPh>
    <rPh sb="3" eb="5">
      <t>カカク</t>
    </rPh>
    <phoneticPr fontId="2"/>
  </si>
  <si>
    <t>税込み価格</t>
    <rPh sb="0" eb="2">
      <t>ゼイコ</t>
    </rPh>
    <rPh sb="3" eb="5">
      <t>カカク</t>
    </rPh>
    <phoneticPr fontId="2"/>
  </si>
  <si>
    <t>大栄</t>
    <phoneticPr fontId="2"/>
  </si>
  <si>
    <t>泊</t>
    <rPh sb="0" eb="1">
      <t>トマ</t>
    </rPh>
    <phoneticPr fontId="2"/>
  </si>
  <si>
    <t>米子西</t>
    <rPh sb="0" eb="2">
      <t>ヨナゴ</t>
    </rPh>
    <rPh sb="2" eb="3">
      <t>ニシ</t>
    </rPh>
    <phoneticPr fontId="2"/>
  </si>
  <si>
    <t>大山</t>
    <rPh sb="0" eb="2">
      <t>オオヤマ</t>
    </rPh>
    <phoneticPr fontId="2"/>
  </si>
  <si>
    <t>名和</t>
    <rPh sb="0" eb="2">
      <t>ナワ</t>
    </rPh>
    <phoneticPr fontId="2"/>
  </si>
  <si>
    <t>根雨</t>
    <phoneticPr fontId="2"/>
  </si>
  <si>
    <t>溝口</t>
    <rPh sb="0" eb="2">
      <t>ミゾグチ</t>
    </rPh>
    <phoneticPr fontId="2"/>
  </si>
  <si>
    <t>伯耆町</t>
    <rPh sb="0" eb="1">
      <t>ハク</t>
    </rPh>
    <rPh sb="1" eb="2">
      <t>キ</t>
    </rPh>
    <rPh sb="2" eb="3">
      <t>チョウ</t>
    </rPh>
    <phoneticPr fontId="2"/>
  </si>
  <si>
    <t>伯耆町部数合計</t>
    <phoneticPr fontId="2"/>
  </si>
  <si>
    <t>伯耆町折込合計</t>
    <rPh sb="3" eb="5">
      <t>オリコミ</t>
    </rPh>
    <phoneticPr fontId="2"/>
  </si>
  <si>
    <t>大山町</t>
    <rPh sb="0" eb="1">
      <t>ダイ</t>
    </rPh>
    <phoneticPr fontId="2"/>
  </si>
  <si>
    <t>大山</t>
    <phoneticPr fontId="2"/>
  </si>
  <si>
    <t>大山町部数合計</t>
    <rPh sb="0" eb="2">
      <t>オオヤマ</t>
    </rPh>
    <phoneticPr fontId="2"/>
  </si>
  <si>
    <t>南部町</t>
    <rPh sb="0" eb="2">
      <t>ナンブ</t>
    </rPh>
    <phoneticPr fontId="2"/>
  </si>
  <si>
    <t>法勝寺</t>
    <rPh sb="0" eb="1">
      <t>ホウ</t>
    </rPh>
    <rPh sb="1" eb="2">
      <t>カ</t>
    </rPh>
    <rPh sb="2" eb="3">
      <t>テラ</t>
    </rPh>
    <phoneticPr fontId="2"/>
  </si>
  <si>
    <t>南部町部数合計</t>
    <rPh sb="0" eb="2">
      <t>ナンブ</t>
    </rPh>
    <phoneticPr fontId="2"/>
  </si>
  <si>
    <t>南部町折込合計</t>
    <rPh sb="0" eb="2">
      <t>ナンブ</t>
    </rPh>
    <rPh sb="3" eb="5">
      <t>オリコミ</t>
    </rPh>
    <phoneticPr fontId="2"/>
  </si>
  <si>
    <t>大山町折込合計</t>
    <rPh sb="0" eb="1">
      <t>ダイ</t>
    </rPh>
    <rPh sb="1" eb="2">
      <t>ヤマ</t>
    </rPh>
    <rPh sb="3" eb="5">
      <t>オリコミ</t>
    </rPh>
    <phoneticPr fontId="2"/>
  </si>
  <si>
    <t>淀江</t>
    <rPh sb="0" eb="1">
      <t>ヨド</t>
    </rPh>
    <rPh sb="1" eb="2">
      <t>エ</t>
    </rPh>
    <phoneticPr fontId="2"/>
  </si>
  <si>
    <t>湯梨浜町</t>
    <rPh sb="0" eb="1">
      <t>ユ</t>
    </rPh>
    <rPh sb="1" eb="2">
      <t>ナシ</t>
    </rPh>
    <rPh sb="2" eb="3">
      <t>ハマ</t>
    </rPh>
    <phoneticPr fontId="2"/>
  </si>
  <si>
    <t>羽合</t>
    <rPh sb="0" eb="2">
      <t>ハワイ</t>
    </rPh>
    <phoneticPr fontId="2"/>
  </si>
  <si>
    <t>湯梨浜町部数合計</t>
    <rPh sb="0" eb="1">
      <t>ユ</t>
    </rPh>
    <rPh sb="1" eb="2">
      <t>ナシ</t>
    </rPh>
    <rPh sb="2" eb="3">
      <t>ハマ</t>
    </rPh>
    <phoneticPr fontId="2"/>
  </si>
  <si>
    <t>湯梨浜町折込合計</t>
    <rPh sb="0" eb="1">
      <t>ユ</t>
    </rPh>
    <rPh sb="1" eb="2">
      <t>ナシ</t>
    </rPh>
    <rPh sb="2" eb="3">
      <t>ハマ</t>
    </rPh>
    <rPh sb="4" eb="6">
      <t>オリコミ</t>
    </rPh>
    <phoneticPr fontId="2"/>
  </si>
  <si>
    <t>琴浦町</t>
    <rPh sb="0" eb="1">
      <t>コト</t>
    </rPh>
    <rPh sb="1" eb="2">
      <t>ウラ</t>
    </rPh>
    <phoneticPr fontId="2"/>
  </si>
  <si>
    <t>赤碕</t>
    <rPh sb="0" eb="2">
      <t>アカサキ</t>
    </rPh>
    <phoneticPr fontId="2"/>
  </si>
  <si>
    <t>関金</t>
    <rPh sb="0" eb="1">
      <t>セキ</t>
    </rPh>
    <rPh sb="1" eb="2">
      <t>カネ</t>
    </rPh>
    <phoneticPr fontId="2"/>
  </si>
  <si>
    <t>計</t>
    <rPh sb="0" eb="1">
      <t>ケイ</t>
    </rPh>
    <phoneticPr fontId="2"/>
  </si>
  <si>
    <t>香美町</t>
    <rPh sb="0" eb="1">
      <t>カオ</t>
    </rPh>
    <rPh sb="1" eb="2">
      <t>ウツク</t>
    </rPh>
    <rPh sb="2" eb="3">
      <t>チョウ</t>
    </rPh>
    <phoneticPr fontId="2"/>
  </si>
  <si>
    <t>香住</t>
    <rPh sb="0" eb="2">
      <t>カスミ</t>
    </rPh>
    <phoneticPr fontId="2"/>
  </si>
  <si>
    <t>合計</t>
    <rPh sb="0" eb="2">
      <t>ゴウケイ</t>
    </rPh>
    <phoneticPr fontId="2"/>
  </si>
  <si>
    <t>香美町部数合計</t>
    <rPh sb="0" eb="1">
      <t>カオ</t>
    </rPh>
    <rPh sb="1" eb="2">
      <t>ウツク</t>
    </rPh>
    <rPh sb="2" eb="3">
      <t>チョウ</t>
    </rPh>
    <rPh sb="3" eb="5">
      <t>ブスウ</t>
    </rPh>
    <rPh sb="5" eb="7">
      <t>ゴウケイ</t>
    </rPh>
    <phoneticPr fontId="2"/>
  </si>
  <si>
    <t>香美町折込合計</t>
    <rPh sb="0" eb="1">
      <t>カオ</t>
    </rPh>
    <rPh sb="1" eb="2">
      <t>ウツク</t>
    </rPh>
    <rPh sb="2" eb="3">
      <t>チョウ</t>
    </rPh>
    <rPh sb="3" eb="5">
      <t>オリコミ</t>
    </rPh>
    <rPh sb="5" eb="7">
      <t>ゴウケイ</t>
    </rPh>
    <phoneticPr fontId="2"/>
  </si>
  <si>
    <t>岩美郡部数合計</t>
    <rPh sb="0" eb="3">
      <t>イワミグン</t>
    </rPh>
    <rPh sb="3" eb="5">
      <t>ブスウ</t>
    </rPh>
    <rPh sb="5" eb="7">
      <t>ゴウケイ</t>
    </rPh>
    <phoneticPr fontId="2"/>
  </si>
  <si>
    <t>岩美郡折込合計</t>
    <rPh sb="0" eb="2">
      <t>イワミ</t>
    </rPh>
    <rPh sb="2" eb="3">
      <t>グン</t>
    </rPh>
    <phoneticPr fontId="2"/>
  </si>
  <si>
    <t>宝木</t>
    <rPh sb="0" eb="1">
      <t>タカラ</t>
    </rPh>
    <rPh sb="1" eb="2">
      <t>キ</t>
    </rPh>
    <phoneticPr fontId="2"/>
  </si>
  <si>
    <t>浜村</t>
    <rPh sb="0" eb="2">
      <t>ハマムラ</t>
    </rPh>
    <phoneticPr fontId="2"/>
  </si>
  <si>
    <t>鹿野</t>
    <rPh sb="0" eb="1">
      <t>シカ</t>
    </rPh>
    <rPh sb="1" eb="2">
      <t>ノ</t>
    </rPh>
    <phoneticPr fontId="2"/>
  </si>
  <si>
    <t>青谷</t>
    <rPh sb="0" eb="2">
      <t>アオタニ</t>
    </rPh>
    <phoneticPr fontId="2"/>
  </si>
  <si>
    <t>八頭町</t>
    <rPh sb="0" eb="2">
      <t>ハチトウ</t>
    </rPh>
    <rPh sb="2" eb="3">
      <t>マチ</t>
    </rPh>
    <phoneticPr fontId="2"/>
  </si>
  <si>
    <t>若桜町</t>
    <rPh sb="0" eb="1">
      <t>ワカ</t>
    </rPh>
    <rPh sb="1" eb="2">
      <t>サクラ</t>
    </rPh>
    <rPh sb="2" eb="3">
      <t>マチ</t>
    </rPh>
    <phoneticPr fontId="2"/>
  </si>
  <si>
    <t>智頭町</t>
    <rPh sb="0" eb="1">
      <t>トモ</t>
    </rPh>
    <rPh sb="1" eb="2">
      <t>カシラ</t>
    </rPh>
    <rPh sb="2" eb="3">
      <t>マチ</t>
    </rPh>
    <phoneticPr fontId="2"/>
  </si>
  <si>
    <t>八頭町部数合計</t>
    <rPh sb="0" eb="1">
      <t>ハッ</t>
    </rPh>
    <rPh sb="1" eb="2">
      <t>カシラ</t>
    </rPh>
    <rPh sb="2" eb="3">
      <t>チョウ</t>
    </rPh>
    <rPh sb="3" eb="5">
      <t>ブスウ</t>
    </rPh>
    <rPh sb="5" eb="7">
      <t>ゴウケイ</t>
    </rPh>
    <phoneticPr fontId="2"/>
  </si>
  <si>
    <t>八頭町折込合計</t>
    <rPh sb="0" eb="2">
      <t>ハットウ</t>
    </rPh>
    <rPh sb="2" eb="3">
      <t>マチ</t>
    </rPh>
    <phoneticPr fontId="2"/>
  </si>
  <si>
    <t>八頭郡部数合計</t>
    <rPh sb="0" eb="3">
      <t>ヤズグン</t>
    </rPh>
    <phoneticPr fontId="2"/>
  </si>
  <si>
    <t>智頭町部数合計</t>
    <rPh sb="0" eb="2">
      <t>チズ</t>
    </rPh>
    <rPh sb="2" eb="3">
      <t>マチ</t>
    </rPh>
    <rPh sb="3" eb="5">
      <t>ブスウ</t>
    </rPh>
    <rPh sb="5" eb="7">
      <t>ゴウケイ</t>
    </rPh>
    <phoneticPr fontId="2"/>
  </si>
  <si>
    <t>智頭町折込合計</t>
    <rPh sb="2" eb="3">
      <t>マチ</t>
    </rPh>
    <phoneticPr fontId="2"/>
  </si>
  <si>
    <t>日</t>
    <rPh sb="0" eb="1">
      <t>ヒ</t>
    </rPh>
    <phoneticPr fontId="2"/>
  </si>
  <si>
    <t>野</t>
    <rPh sb="0" eb="1">
      <t>ノ</t>
    </rPh>
    <phoneticPr fontId="2"/>
  </si>
  <si>
    <t>郡</t>
    <rPh sb="0" eb="1">
      <t>グン</t>
    </rPh>
    <phoneticPr fontId="2"/>
  </si>
  <si>
    <t>美</t>
    <rPh sb="0" eb="1">
      <t>ビ</t>
    </rPh>
    <phoneticPr fontId="2"/>
  </si>
  <si>
    <t>方</t>
    <rPh sb="0" eb="1">
      <t>カタ</t>
    </rPh>
    <phoneticPr fontId="2"/>
  </si>
  <si>
    <t>鳥</t>
    <rPh sb="0" eb="1">
      <t>トリ</t>
    </rPh>
    <phoneticPr fontId="2"/>
  </si>
  <si>
    <t>取</t>
    <rPh sb="0" eb="1">
      <t>ト</t>
    </rPh>
    <phoneticPr fontId="2"/>
  </si>
  <si>
    <t>市</t>
    <rPh sb="0" eb="1">
      <t>シ</t>
    </rPh>
    <phoneticPr fontId="2"/>
  </si>
  <si>
    <t>鳥取市合計</t>
    <rPh sb="0" eb="3">
      <t>トットリシ</t>
    </rPh>
    <rPh sb="3" eb="5">
      <t>ゴウケイ</t>
    </rPh>
    <phoneticPr fontId="2"/>
  </si>
  <si>
    <t>鳥取市3部数合計</t>
    <rPh sb="0" eb="3">
      <t>トットリシ</t>
    </rPh>
    <rPh sb="4" eb="6">
      <t>ブスウ</t>
    </rPh>
    <rPh sb="6" eb="8">
      <t>ゴウケイ</t>
    </rPh>
    <phoneticPr fontId="2"/>
  </si>
  <si>
    <t>鳥取市3折込合計</t>
    <rPh sb="0" eb="3">
      <t>トットリシ</t>
    </rPh>
    <phoneticPr fontId="2"/>
  </si>
  <si>
    <t>鳥取市4部数合計</t>
    <rPh sb="0" eb="3">
      <t>トットリシ</t>
    </rPh>
    <rPh sb="4" eb="6">
      <t>ブスウ</t>
    </rPh>
    <rPh sb="6" eb="8">
      <t>ゴウケイ</t>
    </rPh>
    <phoneticPr fontId="2"/>
  </si>
  <si>
    <t>鳥取市4折込合計</t>
    <rPh sb="0" eb="3">
      <t>トットリシ</t>
    </rPh>
    <phoneticPr fontId="2"/>
  </si>
  <si>
    <t>北兵庫合計</t>
    <rPh sb="0" eb="1">
      <t>キタ</t>
    </rPh>
    <rPh sb="1" eb="3">
      <t>ヒョウゴ</t>
    </rPh>
    <rPh sb="3" eb="5">
      <t>ゴウケイ</t>
    </rPh>
    <phoneticPr fontId="2"/>
  </si>
  <si>
    <t>若桜町部数合計</t>
    <rPh sb="0" eb="3">
      <t>ワカサマチ</t>
    </rPh>
    <rPh sb="3" eb="5">
      <t>ブスウ</t>
    </rPh>
    <phoneticPr fontId="2"/>
  </si>
  <si>
    <t>若桜町折込合計</t>
    <rPh sb="0" eb="3">
      <t>ワカサマチ</t>
    </rPh>
    <rPh sb="3" eb="5">
      <t>オリコミ</t>
    </rPh>
    <phoneticPr fontId="2"/>
  </si>
  <si>
    <t>琴浦町部数合計</t>
    <rPh sb="0" eb="1">
      <t>コト</t>
    </rPh>
    <rPh sb="1" eb="2">
      <t>ウラ</t>
    </rPh>
    <phoneticPr fontId="2"/>
  </si>
  <si>
    <t>琴浦町折込合計</t>
    <rPh sb="0" eb="1">
      <t>コト</t>
    </rPh>
    <rPh sb="1" eb="2">
      <t>ウラ</t>
    </rPh>
    <rPh sb="3" eb="5">
      <t>オリコミ</t>
    </rPh>
    <phoneticPr fontId="2"/>
  </si>
  <si>
    <t>岸本</t>
    <rPh sb="0" eb="2">
      <t>キシモト</t>
    </rPh>
    <phoneticPr fontId="2"/>
  </si>
  <si>
    <t>日本海</t>
    <rPh sb="0" eb="3">
      <t>ニホンカイ</t>
    </rPh>
    <phoneticPr fontId="2"/>
  </si>
  <si>
    <t>日経</t>
    <rPh sb="0" eb="1">
      <t>ニチ</t>
    </rPh>
    <phoneticPr fontId="2"/>
  </si>
  <si>
    <t>読売</t>
    <phoneticPr fontId="2"/>
  </si>
  <si>
    <t>朝日</t>
    <phoneticPr fontId="2"/>
  </si>
  <si>
    <t>毎日</t>
    <phoneticPr fontId="2"/>
  </si>
  <si>
    <t>産経</t>
    <phoneticPr fontId="2"/>
  </si>
  <si>
    <t>神戸</t>
    <rPh sb="0" eb="2">
      <t>コウベ</t>
    </rPh>
    <phoneticPr fontId="2"/>
  </si>
  <si>
    <t>）</t>
    <phoneticPr fontId="2"/>
  </si>
  <si>
    <t>鳥取市</t>
    <rPh sb="0" eb="3">
      <t>トットリシ</t>
    </rPh>
    <phoneticPr fontId="2"/>
  </si>
  <si>
    <t>・</t>
    <phoneticPr fontId="2"/>
  </si>
  <si>
    <t>・</t>
    <phoneticPr fontId="2"/>
  </si>
  <si>
    <t>1,2</t>
    <phoneticPr fontId="2"/>
  </si>
  <si>
    <t>計</t>
    <phoneticPr fontId="2"/>
  </si>
  <si>
    <t>鳥取市1（旧鳥取市）</t>
    <rPh sb="0" eb="3">
      <t>トットリシ</t>
    </rPh>
    <rPh sb="5" eb="6">
      <t>キュウ</t>
    </rPh>
    <rPh sb="6" eb="8">
      <t>トットリ</t>
    </rPh>
    <rPh sb="8" eb="9">
      <t>シ</t>
    </rPh>
    <phoneticPr fontId="2"/>
  </si>
  <si>
    <t>鳥取市1部数合計</t>
    <rPh sb="4" eb="6">
      <t>ブスウ</t>
    </rPh>
    <rPh sb="6" eb="8">
      <t>ゴウケイ</t>
    </rPh>
    <phoneticPr fontId="2"/>
  </si>
  <si>
    <t>鳥取市1折込合計</t>
    <rPh sb="4" eb="6">
      <t>オリコミ</t>
    </rPh>
    <rPh sb="6" eb="8">
      <t>ゴウケイ</t>
    </rPh>
    <phoneticPr fontId="2"/>
  </si>
  <si>
    <t>鳥取市2（旧八頭郡）</t>
    <rPh sb="0" eb="3">
      <t>トットリシ</t>
    </rPh>
    <rPh sb="5" eb="6">
      <t>キュウ</t>
    </rPh>
    <rPh sb="6" eb="9">
      <t>ヤズグン</t>
    </rPh>
    <phoneticPr fontId="2"/>
  </si>
  <si>
    <t>鳥取市2部数合計</t>
    <rPh sb="0" eb="3">
      <t>トットリシ</t>
    </rPh>
    <rPh sb="4" eb="6">
      <t>ブスウ</t>
    </rPh>
    <rPh sb="6" eb="8">
      <t>ゴウケイ</t>
    </rPh>
    <phoneticPr fontId="2"/>
  </si>
  <si>
    <t>鳥取市2折込合計</t>
    <rPh sb="0" eb="3">
      <t>トットリシ</t>
    </rPh>
    <phoneticPr fontId="2"/>
  </si>
  <si>
    <t>鳥取市3（旧岩美郡）</t>
    <rPh sb="0" eb="3">
      <t>トットリシ</t>
    </rPh>
    <rPh sb="5" eb="6">
      <t>キュウ</t>
    </rPh>
    <rPh sb="6" eb="8">
      <t>イワミ</t>
    </rPh>
    <rPh sb="8" eb="9">
      <t>グン</t>
    </rPh>
    <phoneticPr fontId="2"/>
  </si>
  <si>
    <t>鳥取市4（旧気高郡）</t>
    <rPh sb="0" eb="3">
      <t>トットリシ</t>
    </rPh>
    <rPh sb="5" eb="6">
      <t>キュウ</t>
    </rPh>
    <rPh sb="6" eb="7">
      <t>ケ</t>
    </rPh>
    <rPh sb="7" eb="8">
      <t>タカ</t>
    </rPh>
    <rPh sb="8" eb="9">
      <t>グン</t>
    </rPh>
    <phoneticPr fontId="2"/>
  </si>
  <si>
    <t>鳥取市（旧鳥取市）</t>
    <rPh sb="0" eb="3">
      <t>トットリシ</t>
    </rPh>
    <rPh sb="5" eb="8">
      <t>トットリシ</t>
    </rPh>
    <phoneticPr fontId="2"/>
  </si>
  <si>
    <t>鳥取市（旧郡部）</t>
    <rPh sb="0" eb="3">
      <t>トットリシ</t>
    </rPh>
    <rPh sb="4" eb="5">
      <t>キュウ</t>
    </rPh>
    <rPh sb="5" eb="7">
      <t>グンブ</t>
    </rPh>
    <phoneticPr fontId="2"/>
  </si>
  <si>
    <t>美方郡（北兵庫）</t>
    <rPh sb="0" eb="1">
      <t>ミ</t>
    </rPh>
    <rPh sb="1" eb="2">
      <t>カタ</t>
    </rPh>
    <rPh sb="2" eb="3">
      <t>グン</t>
    </rPh>
    <rPh sb="4" eb="5">
      <t>キタ</t>
    </rPh>
    <rPh sb="5" eb="7">
      <t>ヒョウゴ</t>
    </rPh>
    <phoneticPr fontId="2"/>
  </si>
  <si>
    <t>鳥取旧郡部計</t>
    <rPh sb="0" eb="2">
      <t>トットリ</t>
    </rPh>
    <rPh sb="5" eb="6">
      <t>ケイ</t>
    </rPh>
    <phoneticPr fontId="2"/>
  </si>
  <si>
    <t>北栄町部数合計</t>
    <rPh sb="1" eb="2">
      <t>エイ</t>
    </rPh>
    <phoneticPr fontId="2"/>
  </si>
  <si>
    <t>北栄町折込合計</t>
    <rPh sb="1" eb="2">
      <t>エイ</t>
    </rPh>
    <rPh sb="3" eb="5">
      <t>オリコミ</t>
    </rPh>
    <phoneticPr fontId="2"/>
  </si>
  <si>
    <t>新温泉町（旧浜坂町、温泉町）</t>
    <rPh sb="0" eb="1">
      <t>シン</t>
    </rPh>
    <rPh sb="1" eb="3">
      <t>オンセン</t>
    </rPh>
    <rPh sb="3" eb="4">
      <t>チョウ</t>
    </rPh>
    <phoneticPr fontId="2"/>
  </si>
  <si>
    <t>新温泉町部数合計</t>
    <rPh sb="0" eb="1">
      <t>シン</t>
    </rPh>
    <rPh sb="1" eb="3">
      <t>オンセン</t>
    </rPh>
    <rPh sb="3" eb="4">
      <t>マチ</t>
    </rPh>
    <rPh sb="4" eb="6">
      <t>ブスウ</t>
    </rPh>
    <rPh sb="6" eb="8">
      <t>ゴウケイ</t>
    </rPh>
    <phoneticPr fontId="2"/>
  </si>
  <si>
    <t>新温泉町折込合計</t>
    <rPh sb="0" eb="1">
      <t>シン</t>
    </rPh>
    <rPh sb="1" eb="3">
      <t>オンセン</t>
    </rPh>
    <rPh sb="3" eb="4">
      <t>チョウ</t>
    </rPh>
    <rPh sb="4" eb="6">
      <t>オリコミ</t>
    </rPh>
    <rPh sb="6" eb="8">
      <t>ゴウケイ</t>
    </rPh>
    <phoneticPr fontId="2"/>
  </si>
  <si>
    <t>（</t>
    <phoneticPr fontId="2"/>
  </si>
  <si>
    <t>北栄町（旧北条町、大栄町）</t>
    <rPh sb="0" eb="3">
      <t>ホクエイマチ</t>
    </rPh>
    <rPh sb="4" eb="5">
      <t>キュウ</t>
    </rPh>
    <rPh sb="5" eb="7">
      <t>ホウジョウ</t>
    </rPh>
    <rPh sb="7" eb="8">
      <t>チョウ</t>
    </rPh>
    <rPh sb="9" eb="12">
      <t>ダイエイチョウ</t>
    </rPh>
    <phoneticPr fontId="2"/>
  </si>
  <si>
    <t>兵</t>
  </si>
  <si>
    <t>北</t>
    <rPh sb="0" eb="1">
      <t>キタ</t>
    </rPh>
    <phoneticPr fontId="2"/>
  </si>
  <si>
    <t>庫</t>
    <rPh sb="0" eb="1">
      <t>コ</t>
    </rPh>
    <phoneticPr fontId="2"/>
  </si>
  <si>
    <t>灘手(大栄)</t>
    <rPh sb="0" eb="1">
      <t>ナダ</t>
    </rPh>
    <rPh sb="1" eb="2">
      <t>テ</t>
    </rPh>
    <rPh sb="3" eb="5">
      <t>ダイエイ</t>
    </rPh>
    <phoneticPr fontId="2"/>
  </si>
  <si>
    <t>生山</t>
    <phoneticPr fontId="2"/>
  </si>
  <si>
    <t>阿毘縁</t>
    <phoneticPr fontId="2"/>
  </si>
  <si>
    <t>計</t>
    <phoneticPr fontId="2"/>
  </si>
  <si>
    <t>合計</t>
    <phoneticPr fontId="2"/>
  </si>
  <si>
    <t>米子駅南</t>
    <rPh sb="0" eb="2">
      <t>ヨナゴ</t>
    </rPh>
    <rPh sb="2" eb="3">
      <t>エキ</t>
    </rPh>
    <rPh sb="3" eb="4">
      <t>ミナミ</t>
    </rPh>
    <phoneticPr fontId="2"/>
  </si>
  <si>
    <t>夜見</t>
    <rPh sb="0" eb="1">
      <t>ヨル</t>
    </rPh>
    <rPh sb="1" eb="2">
      <t>ミ</t>
    </rPh>
    <phoneticPr fontId="2"/>
  </si>
  <si>
    <t>智頭</t>
    <rPh sb="0" eb="2">
      <t>チズ</t>
    </rPh>
    <phoneticPr fontId="2"/>
  </si>
  <si>
    <t>３．Ａ版、Ｂ版以外の変形物、及び、折りずれ、特に厚い紙、ハガキ大未満の紙などは事前にご確認下さい。</t>
    <rPh sb="39" eb="41">
      <t>ジゼン</t>
    </rPh>
    <rPh sb="43" eb="45">
      <t>カクニン</t>
    </rPh>
    <rPh sb="45" eb="46">
      <t>クダ</t>
    </rPh>
    <phoneticPr fontId="2"/>
  </si>
  <si>
    <t>矢戸(多里含む)</t>
    <rPh sb="3" eb="4">
      <t>タ</t>
    </rPh>
    <rPh sb="4" eb="5">
      <t>リ</t>
    </rPh>
    <rPh sb="5" eb="6">
      <t>フク</t>
    </rPh>
    <phoneticPr fontId="2"/>
  </si>
  <si>
    <t>生山・山上</t>
    <phoneticPr fontId="2"/>
  </si>
  <si>
    <t>株式会社　山陽メディアネット</t>
  </si>
  <si>
    <t>株式会社　山陽メディアネット</t>
    <phoneticPr fontId="2"/>
  </si>
  <si>
    <t>大高</t>
    <rPh sb="0" eb="2">
      <t>オオタカ</t>
    </rPh>
    <phoneticPr fontId="2"/>
  </si>
  <si>
    <t>城東・成実</t>
    <rPh sb="0" eb="2">
      <t>ジョウトウ</t>
    </rPh>
    <rPh sb="3" eb="4">
      <t>セイ</t>
    </rPh>
    <rPh sb="4" eb="5">
      <t>ジツ</t>
    </rPh>
    <phoneticPr fontId="2"/>
  </si>
  <si>
    <t>三柳・皆生</t>
    <rPh sb="0" eb="1">
      <t>サン</t>
    </rPh>
    <rPh sb="1" eb="2">
      <t>ヤナギ</t>
    </rPh>
    <rPh sb="3" eb="5">
      <t>カイケ</t>
    </rPh>
    <phoneticPr fontId="2"/>
  </si>
  <si>
    <t>鳥取東</t>
    <rPh sb="0" eb="2">
      <t>トットリ</t>
    </rPh>
    <rPh sb="2" eb="3">
      <t>ヒガシ</t>
    </rPh>
    <phoneticPr fontId="2"/>
  </si>
  <si>
    <t>余子</t>
    <rPh sb="0" eb="1">
      <t>アマ</t>
    </rPh>
    <rPh sb="1" eb="2">
      <t>コ</t>
    </rPh>
    <phoneticPr fontId="2"/>
  </si>
  <si>
    <t>湖山Ａ(湖山西</t>
    <rPh sb="0" eb="2">
      <t>コヤマ</t>
    </rPh>
    <rPh sb="4" eb="5">
      <t>ミズウミ</t>
    </rPh>
    <rPh sb="5" eb="6">
      <t>ヤマ</t>
    </rPh>
    <rPh sb="6" eb="7">
      <t>ニシ</t>
    </rPh>
    <phoneticPr fontId="2"/>
  </si>
  <si>
    <t>湖山Ａ(賀露</t>
    <rPh sb="0" eb="2">
      <t>コヤマ</t>
    </rPh>
    <rPh sb="4" eb="5">
      <t>ガ</t>
    </rPh>
    <rPh sb="5" eb="6">
      <t>ロ</t>
    </rPh>
    <phoneticPr fontId="2"/>
  </si>
  <si>
    <t>湖山Ａ(末恒</t>
    <rPh sb="0" eb="2">
      <t>コヤマ</t>
    </rPh>
    <rPh sb="4" eb="5">
      <t>スエ</t>
    </rPh>
    <rPh sb="5" eb="6">
      <t>ツネ</t>
    </rPh>
    <phoneticPr fontId="2"/>
  </si>
  <si>
    <t>湖山Ａ(湖南</t>
    <rPh sb="0" eb="2">
      <t>コヤマ</t>
    </rPh>
    <rPh sb="4" eb="5">
      <t>ミズウミ</t>
    </rPh>
    <rPh sb="5" eb="6">
      <t>ミナミ</t>
    </rPh>
    <phoneticPr fontId="2"/>
  </si>
  <si>
    <t>鳥取中央Ａ</t>
    <rPh sb="0" eb="2">
      <t>トットリ</t>
    </rPh>
    <phoneticPr fontId="2"/>
  </si>
  <si>
    <t>鳥取南Ａ</t>
    <rPh sb="0" eb="2">
      <t>トットリ</t>
    </rPh>
    <phoneticPr fontId="2"/>
  </si>
  <si>
    <t>青谷Ｙ</t>
    <rPh sb="0" eb="2">
      <t>アオタニ</t>
    </rPh>
    <phoneticPr fontId="2"/>
  </si>
  <si>
    <t>智頭Ａ</t>
    <rPh sb="0" eb="2">
      <t>チズ</t>
    </rPh>
    <phoneticPr fontId="2"/>
  </si>
  <si>
    <t>河原Ｙ(八上</t>
    <rPh sb="0" eb="2">
      <t>カワハラ</t>
    </rPh>
    <rPh sb="4" eb="5">
      <t>ハチ</t>
    </rPh>
    <rPh sb="5" eb="6">
      <t>ヤガミ</t>
    </rPh>
    <phoneticPr fontId="2"/>
  </si>
  <si>
    <t>岩美</t>
    <rPh sb="0" eb="2">
      <t>イワミ</t>
    </rPh>
    <phoneticPr fontId="2"/>
  </si>
  <si>
    <t>郡家Ａ</t>
    <rPh sb="0" eb="1">
      <t>グン</t>
    </rPh>
    <rPh sb="1" eb="2">
      <t>イエ</t>
    </rPh>
    <phoneticPr fontId="2"/>
  </si>
  <si>
    <t>浜村Ｙ</t>
    <rPh sb="0" eb="2">
      <t>ハマムラ</t>
    </rPh>
    <phoneticPr fontId="2"/>
  </si>
  <si>
    <t>郡家Ａ</t>
    <phoneticPr fontId="2"/>
  </si>
  <si>
    <t>郡家Ｙ</t>
    <rPh sb="0" eb="1">
      <t>グン</t>
    </rPh>
    <rPh sb="1" eb="2">
      <t>イエ</t>
    </rPh>
    <phoneticPr fontId="2"/>
  </si>
  <si>
    <t>船岡Ｙ</t>
    <rPh sb="0" eb="2">
      <t>フナオカ</t>
    </rPh>
    <phoneticPr fontId="2"/>
  </si>
  <si>
    <t>丹比Ｙ</t>
    <rPh sb="0" eb="1">
      <t>タン</t>
    </rPh>
    <rPh sb="1" eb="2">
      <t>ヒ</t>
    </rPh>
    <phoneticPr fontId="2"/>
  </si>
  <si>
    <t>若桜Ｙ</t>
    <rPh sb="0" eb="1">
      <t>ワカ</t>
    </rPh>
    <rPh sb="1" eb="2">
      <t>サクラ</t>
    </rPh>
    <phoneticPr fontId="2"/>
  </si>
  <si>
    <t>河原Ｙ</t>
    <rPh sb="0" eb="2">
      <t>カワハラ</t>
    </rPh>
    <phoneticPr fontId="2"/>
  </si>
  <si>
    <t>泊Ｙ</t>
    <rPh sb="0" eb="1">
      <t>トマ</t>
    </rPh>
    <phoneticPr fontId="2"/>
  </si>
  <si>
    <t>大栄Ｙ</t>
    <phoneticPr fontId="2"/>
  </si>
  <si>
    <t>赤碕Ｙ</t>
    <rPh sb="0" eb="2">
      <t>アカサキ</t>
    </rPh>
    <phoneticPr fontId="2"/>
  </si>
  <si>
    <t>浦安Ｙ(八橋</t>
    <rPh sb="0" eb="2">
      <t>ウラヤス</t>
    </rPh>
    <rPh sb="4" eb="6">
      <t>ヤツハシ</t>
    </rPh>
    <phoneticPr fontId="2"/>
  </si>
  <si>
    <t>（＊印は日本海新聞、Aは朝日新聞、Yは読売新聞、Mは毎日新聞と合配です。）</t>
    <phoneticPr fontId="2"/>
  </si>
  <si>
    <t>羽合Ａ</t>
    <rPh sb="0" eb="2">
      <t>ハワイ</t>
    </rPh>
    <phoneticPr fontId="2"/>
  </si>
  <si>
    <t>北条Ｙ</t>
    <rPh sb="0" eb="2">
      <t>ホウジョウ</t>
    </rPh>
    <phoneticPr fontId="2"/>
  </si>
  <si>
    <t>浦安Y</t>
    <rPh sb="0" eb="2">
      <t>ウラヤス</t>
    </rPh>
    <phoneticPr fontId="2"/>
  </si>
  <si>
    <t>倉吉中央Ａ</t>
    <rPh sb="0" eb="2">
      <t>クラヨシ</t>
    </rPh>
    <rPh sb="2" eb="4">
      <t>チュウオウ</t>
    </rPh>
    <phoneticPr fontId="2"/>
  </si>
  <si>
    <t>上井Ａ</t>
    <rPh sb="0" eb="2">
      <t>カミイ</t>
    </rPh>
    <phoneticPr fontId="2"/>
  </si>
  <si>
    <t>関金Ａ</t>
    <rPh sb="0" eb="1">
      <t>セキ</t>
    </rPh>
    <rPh sb="1" eb="2">
      <t>カネ</t>
    </rPh>
    <phoneticPr fontId="2"/>
  </si>
  <si>
    <t>三朝Ａ</t>
    <rPh sb="0" eb="2">
      <t>ミササ</t>
    </rPh>
    <phoneticPr fontId="2"/>
  </si>
  <si>
    <t>三朝Ｙ</t>
    <rPh sb="0" eb="2">
      <t>ミササ</t>
    </rPh>
    <phoneticPr fontId="2"/>
  </si>
  <si>
    <t xml:space="preserve">泊Y   </t>
    <rPh sb="0" eb="1">
      <t>トマ</t>
    </rPh>
    <phoneticPr fontId="2"/>
  </si>
  <si>
    <t>羽合A</t>
    <rPh sb="0" eb="2">
      <t>ハワイ</t>
    </rPh>
    <phoneticPr fontId="2"/>
  </si>
  <si>
    <t>北条Y</t>
    <rPh sb="0" eb="2">
      <t>ホウジョウ</t>
    </rPh>
    <phoneticPr fontId="2"/>
  </si>
  <si>
    <t>大栄Y</t>
    <phoneticPr fontId="2"/>
  </si>
  <si>
    <t>三朝Y</t>
    <rPh sb="0" eb="2">
      <t>ミササ</t>
    </rPh>
    <phoneticPr fontId="2"/>
  </si>
  <si>
    <t>三朝Y(松崎</t>
    <rPh sb="0" eb="1">
      <t>サン</t>
    </rPh>
    <rPh sb="1" eb="2">
      <t>アサ</t>
    </rPh>
    <rPh sb="4" eb="6">
      <t>マツザキ</t>
    </rPh>
    <phoneticPr fontId="2"/>
  </si>
  <si>
    <t>羽合Y</t>
    <rPh sb="0" eb="2">
      <t>ハワイ</t>
    </rPh>
    <phoneticPr fontId="2"/>
  </si>
  <si>
    <t>浦安Y(八橋</t>
    <rPh sb="0" eb="2">
      <t>ウラヤス</t>
    </rPh>
    <rPh sb="4" eb="6">
      <t>ヤツハシ</t>
    </rPh>
    <phoneticPr fontId="2"/>
  </si>
  <si>
    <t>浦安Y(赤碕</t>
    <rPh sb="0" eb="2">
      <t>ウラヤス</t>
    </rPh>
    <rPh sb="4" eb="6">
      <t>アカサキ</t>
    </rPh>
    <phoneticPr fontId="2"/>
  </si>
  <si>
    <t>倉吉中央A</t>
    <rPh sb="0" eb="2">
      <t>クラヨシ</t>
    </rPh>
    <rPh sb="2" eb="4">
      <t>チュウオウ</t>
    </rPh>
    <phoneticPr fontId="2"/>
  </si>
  <si>
    <t>上井A</t>
    <rPh sb="0" eb="2">
      <t>カミイ</t>
    </rPh>
    <phoneticPr fontId="2"/>
  </si>
  <si>
    <t>松崎A</t>
    <rPh sb="0" eb="2">
      <t>マツザキ</t>
    </rPh>
    <phoneticPr fontId="2"/>
  </si>
  <si>
    <t>泊Y</t>
    <rPh sb="0" eb="1">
      <t>トマ</t>
    </rPh>
    <phoneticPr fontId="2"/>
  </si>
  <si>
    <t>赤碕Y</t>
    <rPh sb="0" eb="2">
      <t>アカサキ</t>
    </rPh>
    <phoneticPr fontId="2"/>
  </si>
  <si>
    <t>春日Y(淀江</t>
    <rPh sb="0" eb="2">
      <t>カスガ</t>
    </rPh>
    <rPh sb="4" eb="5">
      <t>ヨド</t>
    </rPh>
    <rPh sb="5" eb="6">
      <t>エ</t>
    </rPh>
    <phoneticPr fontId="2"/>
  </si>
  <si>
    <t>春日Y(箕蚊屋</t>
    <rPh sb="0" eb="2">
      <t>カスガ</t>
    </rPh>
    <rPh sb="4" eb="5">
      <t>ミ</t>
    </rPh>
    <rPh sb="5" eb="6">
      <t>カ</t>
    </rPh>
    <rPh sb="6" eb="7">
      <t>ヤ</t>
    </rPh>
    <phoneticPr fontId="2"/>
  </si>
  <si>
    <t>米子西A</t>
    <rPh sb="0" eb="2">
      <t>ヨナゴ</t>
    </rPh>
    <rPh sb="2" eb="3">
      <t>ニシ</t>
    </rPh>
    <phoneticPr fontId="2"/>
  </si>
  <si>
    <t>矢戸*(多里</t>
    <rPh sb="0" eb="1">
      <t>ヤ</t>
    </rPh>
    <rPh sb="1" eb="2">
      <t>ト</t>
    </rPh>
    <phoneticPr fontId="2"/>
  </si>
  <si>
    <t>石見Y</t>
    <phoneticPr fontId="2"/>
  </si>
  <si>
    <t>法勝寺A</t>
    <rPh sb="0" eb="1">
      <t>ホウ</t>
    </rPh>
    <rPh sb="1" eb="2">
      <t>カ</t>
    </rPh>
    <rPh sb="2" eb="3">
      <t>テラ</t>
    </rPh>
    <phoneticPr fontId="2"/>
  </si>
  <si>
    <t>岸本*</t>
    <rPh sb="0" eb="2">
      <t>キシモト</t>
    </rPh>
    <phoneticPr fontId="2"/>
  </si>
  <si>
    <t>溝口*</t>
    <rPh sb="0" eb="2">
      <t>ミゾグチ</t>
    </rPh>
    <phoneticPr fontId="2"/>
  </si>
  <si>
    <t>根雨A</t>
    <phoneticPr fontId="2"/>
  </si>
  <si>
    <t>中山*</t>
    <rPh sb="0" eb="2">
      <t>ナカヤマ</t>
    </rPh>
    <phoneticPr fontId="2"/>
  </si>
  <si>
    <t>名和*</t>
    <rPh sb="0" eb="2">
      <t>ナワ</t>
    </rPh>
    <phoneticPr fontId="2"/>
  </si>
  <si>
    <t>大山*</t>
    <rPh sb="0" eb="2">
      <t>オオヤマ</t>
    </rPh>
    <phoneticPr fontId="2"/>
  </si>
  <si>
    <t>手間*</t>
    <rPh sb="0" eb="2">
      <t>テマ</t>
    </rPh>
    <phoneticPr fontId="2"/>
  </si>
  <si>
    <t>中山Y</t>
    <rPh sb="0" eb="2">
      <t>ナカヤマ</t>
    </rPh>
    <phoneticPr fontId="2"/>
  </si>
  <si>
    <t>名和Y</t>
    <rPh sb="0" eb="2">
      <t>ナワ</t>
    </rPh>
    <phoneticPr fontId="2"/>
  </si>
  <si>
    <t>大山Y</t>
    <rPh sb="0" eb="2">
      <t>オオヤマ</t>
    </rPh>
    <phoneticPr fontId="2"/>
  </si>
  <si>
    <t>手間Y</t>
    <rPh sb="0" eb="2">
      <t>テマ</t>
    </rPh>
    <phoneticPr fontId="2"/>
  </si>
  <si>
    <t>法勝寺Y</t>
    <rPh sb="0" eb="1">
      <t>ホウ</t>
    </rPh>
    <rPh sb="1" eb="2">
      <t>カ</t>
    </rPh>
    <rPh sb="2" eb="3">
      <t>テラ</t>
    </rPh>
    <phoneticPr fontId="2"/>
  </si>
  <si>
    <t>岸本Y</t>
    <rPh sb="0" eb="2">
      <t>キシモト</t>
    </rPh>
    <phoneticPr fontId="2"/>
  </si>
  <si>
    <t>黒坂Y</t>
    <phoneticPr fontId="2"/>
  </si>
  <si>
    <t>生山Y</t>
    <phoneticPr fontId="2"/>
  </si>
  <si>
    <t>法勝寺A</t>
    <rPh sb="0" eb="3">
      <t>ホッショウジ</t>
    </rPh>
    <phoneticPr fontId="2"/>
  </si>
  <si>
    <t>浜坂AMS</t>
    <rPh sb="0" eb="2">
      <t>ハマサカ</t>
    </rPh>
    <phoneticPr fontId="2"/>
  </si>
  <si>
    <t>浜坂K</t>
    <rPh sb="0" eb="2">
      <t>ハマサカ</t>
    </rPh>
    <phoneticPr fontId="2"/>
  </si>
  <si>
    <t>湯村AMS</t>
    <rPh sb="0" eb="1">
      <t>ユ</t>
    </rPh>
    <rPh sb="1" eb="2">
      <t>ムラ</t>
    </rPh>
    <phoneticPr fontId="2"/>
  </si>
  <si>
    <t>湯村K</t>
    <rPh sb="0" eb="1">
      <t>ユ</t>
    </rPh>
    <rPh sb="1" eb="2">
      <t>ムラ</t>
    </rPh>
    <phoneticPr fontId="2"/>
  </si>
  <si>
    <t>村岡AMS</t>
    <rPh sb="0" eb="2">
      <t>ムラオカ</t>
    </rPh>
    <phoneticPr fontId="2"/>
  </si>
  <si>
    <t>村岡K</t>
    <rPh sb="0" eb="2">
      <t>ムラオカ</t>
    </rPh>
    <phoneticPr fontId="2"/>
  </si>
  <si>
    <t>村岡(射添AMS</t>
    <rPh sb="0" eb="2">
      <t>ムラオカ</t>
    </rPh>
    <rPh sb="3" eb="4">
      <t>イ</t>
    </rPh>
    <rPh sb="4" eb="5">
      <t>ソ</t>
    </rPh>
    <phoneticPr fontId="2"/>
  </si>
  <si>
    <t>村岡K(射添</t>
    <phoneticPr fontId="2"/>
  </si>
  <si>
    <t>美方AMS</t>
    <rPh sb="0" eb="1">
      <t>ミ</t>
    </rPh>
    <rPh sb="1" eb="2">
      <t>カタ</t>
    </rPh>
    <phoneticPr fontId="2"/>
  </si>
  <si>
    <t>美方K</t>
    <rPh sb="0" eb="2">
      <t>ミカタ</t>
    </rPh>
    <phoneticPr fontId="2"/>
  </si>
  <si>
    <t>香住S</t>
    <rPh sb="0" eb="2">
      <t>カスミ</t>
    </rPh>
    <phoneticPr fontId="2"/>
  </si>
  <si>
    <t>香住K</t>
    <rPh sb="0" eb="2">
      <t>カスミ</t>
    </rPh>
    <phoneticPr fontId="2"/>
  </si>
  <si>
    <t>湖山</t>
    <rPh sb="0" eb="1">
      <t>ミズウミ</t>
    </rPh>
    <rPh sb="1" eb="2">
      <t>ヤマ</t>
    </rPh>
    <phoneticPr fontId="2"/>
  </si>
  <si>
    <t>三朝(松崎</t>
    <rPh sb="0" eb="2">
      <t>ミササ</t>
    </rPh>
    <rPh sb="3" eb="4">
      <t>マツ</t>
    </rPh>
    <rPh sb="4" eb="5">
      <t>サキ</t>
    </rPh>
    <phoneticPr fontId="2"/>
  </si>
  <si>
    <t>富益</t>
    <rPh sb="0" eb="1">
      <t>トミ</t>
    </rPh>
    <rPh sb="1" eb="2">
      <t>マス</t>
    </rPh>
    <phoneticPr fontId="2"/>
  </si>
  <si>
    <t>余子Ａ(渡</t>
    <rPh sb="0" eb="1">
      <t>アマ</t>
    </rPh>
    <rPh sb="1" eb="2">
      <t>コ</t>
    </rPh>
    <rPh sb="4" eb="5">
      <t>ワタ</t>
    </rPh>
    <phoneticPr fontId="2"/>
  </si>
  <si>
    <t>余子Ａ(外江</t>
    <rPh sb="0" eb="1">
      <t>アマ</t>
    </rPh>
    <rPh sb="1" eb="2">
      <t>コ</t>
    </rPh>
    <rPh sb="4" eb="5">
      <t>ソト</t>
    </rPh>
    <rPh sb="5" eb="6">
      <t>エ</t>
    </rPh>
    <phoneticPr fontId="2"/>
  </si>
  <si>
    <t>湖山Ｙ(湖山西</t>
    <rPh sb="0" eb="2">
      <t>コヤマ</t>
    </rPh>
    <rPh sb="4" eb="5">
      <t>ミズウミ</t>
    </rPh>
    <rPh sb="5" eb="6">
      <t>ヤマ</t>
    </rPh>
    <rPh sb="6" eb="7">
      <t>ニシ</t>
    </rPh>
    <phoneticPr fontId="2"/>
  </si>
  <si>
    <t>湖山Ｙ(賀露</t>
    <rPh sb="0" eb="2">
      <t>コヤマ</t>
    </rPh>
    <rPh sb="4" eb="5">
      <t>ガ</t>
    </rPh>
    <rPh sb="5" eb="6">
      <t>ロ</t>
    </rPh>
    <phoneticPr fontId="2"/>
  </si>
  <si>
    <t>湖山Ａ(末恒</t>
    <rPh sb="0" eb="2">
      <t>コヤマ</t>
    </rPh>
    <phoneticPr fontId="2"/>
  </si>
  <si>
    <t>湖山Ｙ(湖南</t>
    <rPh sb="0" eb="2">
      <t>コヤマ</t>
    </rPh>
    <rPh sb="4" eb="5">
      <t>ミズウミ</t>
    </rPh>
    <rPh sb="5" eb="6">
      <t>ミナミ</t>
    </rPh>
    <phoneticPr fontId="2"/>
  </si>
  <si>
    <t>米子西Ａ(彦名</t>
    <rPh sb="0" eb="2">
      <t>ヨナゴ</t>
    </rPh>
    <rPh sb="2" eb="3">
      <t>ニシ</t>
    </rPh>
    <rPh sb="5" eb="6">
      <t>ヒコ</t>
    </rPh>
    <rPh sb="6" eb="7">
      <t>ナ</t>
    </rPh>
    <phoneticPr fontId="2"/>
  </si>
  <si>
    <t>米子西Ａ(弓ヶ浜</t>
    <rPh sb="0" eb="2">
      <t>ヨナゴ</t>
    </rPh>
    <rPh sb="2" eb="3">
      <t>ニシ</t>
    </rPh>
    <rPh sb="5" eb="6">
      <t>ユミ</t>
    </rPh>
    <rPh sb="6" eb="7">
      <t>イッカゲツ</t>
    </rPh>
    <rPh sb="7" eb="8">
      <t>ハマ</t>
    </rPh>
    <phoneticPr fontId="2"/>
  </si>
  <si>
    <t>米子西Ａ(和田</t>
    <rPh sb="0" eb="2">
      <t>ヨナゴ</t>
    </rPh>
    <rPh sb="2" eb="3">
      <t>ニシ</t>
    </rPh>
    <rPh sb="5" eb="7">
      <t>ワダ</t>
    </rPh>
    <phoneticPr fontId="2"/>
  </si>
  <si>
    <t>米子西Ａ(大篠津</t>
    <rPh sb="0" eb="2">
      <t>ヨナゴ</t>
    </rPh>
    <rPh sb="2" eb="3">
      <t>ニシ</t>
    </rPh>
    <rPh sb="5" eb="6">
      <t>オオ</t>
    </rPh>
    <rPh sb="6" eb="7">
      <t>シノ</t>
    </rPh>
    <rPh sb="7" eb="8">
      <t>ツ</t>
    </rPh>
    <phoneticPr fontId="2"/>
  </si>
  <si>
    <t>境港Ｍ</t>
    <rPh sb="0" eb="1">
      <t>サカイ</t>
    </rPh>
    <rPh sb="1" eb="2">
      <t>ミナト</t>
    </rPh>
    <phoneticPr fontId="2"/>
  </si>
  <si>
    <t>上道Ｍ</t>
    <rPh sb="0" eb="1">
      <t>ジョウ</t>
    </rPh>
    <rPh sb="1" eb="2">
      <t>ドウ</t>
    </rPh>
    <phoneticPr fontId="2"/>
  </si>
  <si>
    <t>余子Ｍ</t>
    <rPh sb="0" eb="1">
      <t>アマ</t>
    </rPh>
    <rPh sb="1" eb="2">
      <t>コ</t>
    </rPh>
    <phoneticPr fontId="2"/>
  </si>
  <si>
    <t>渡Ｍ</t>
    <rPh sb="0" eb="1">
      <t>ワタ</t>
    </rPh>
    <phoneticPr fontId="2"/>
  </si>
  <si>
    <t>外江Ｍ</t>
    <rPh sb="0" eb="1">
      <t>ソト</t>
    </rPh>
    <rPh sb="1" eb="2">
      <t>エ</t>
    </rPh>
    <phoneticPr fontId="2"/>
  </si>
  <si>
    <t>中浜Ｍ</t>
    <rPh sb="0" eb="2">
      <t>ナカハマ</t>
    </rPh>
    <phoneticPr fontId="2"/>
  </si>
  <si>
    <t>村岡Ｙ(射添</t>
    <rPh sb="0" eb="2">
      <t>ムラオカ</t>
    </rPh>
    <rPh sb="4" eb="5">
      <t>イ</t>
    </rPh>
    <rPh sb="5" eb="6">
      <t>ソ</t>
    </rPh>
    <phoneticPr fontId="2"/>
  </si>
  <si>
    <t>村岡Ｙ(福岡</t>
    <rPh sb="0" eb="2">
      <t>ムラオカ</t>
    </rPh>
    <rPh sb="4" eb="6">
      <t>フクオカ</t>
    </rPh>
    <phoneticPr fontId="2"/>
  </si>
  <si>
    <t>高草*</t>
    <rPh sb="0" eb="2">
      <t>タカクサ</t>
    </rPh>
    <phoneticPr fontId="2"/>
  </si>
  <si>
    <t>神戸*</t>
    <rPh sb="0" eb="2">
      <t>コウベ</t>
    </rPh>
    <phoneticPr fontId="2"/>
  </si>
  <si>
    <t>福部*</t>
    <rPh sb="0" eb="2">
      <t>フクベ</t>
    </rPh>
    <phoneticPr fontId="2"/>
  </si>
  <si>
    <t>船岡*</t>
    <phoneticPr fontId="2"/>
  </si>
  <si>
    <t>丹比*</t>
    <rPh sb="0" eb="1">
      <t>タン</t>
    </rPh>
    <rPh sb="1" eb="2">
      <t>ヒ</t>
    </rPh>
    <phoneticPr fontId="2"/>
  </si>
  <si>
    <t>河原*</t>
    <rPh sb="0" eb="2">
      <t>カワハラ</t>
    </rPh>
    <phoneticPr fontId="2"/>
  </si>
  <si>
    <t>八上*</t>
    <rPh sb="0" eb="1">
      <t>ハチ</t>
    </rPh>
    <rPh sb="1" eb="2">
      <t>ヤガミ</t>
    </rPh>
    <phoneticPr fontId="2"/>
  </si>
  <si>
    <t>用瀬*</t>
    <rPh sb="0" eb="2">
      <t>モチガセ</t>
    </rPh>
    <phoneticPr fontId="2"/>
  </si>
  <si>
    <t>佐治*</t>
    <rPh sb="0" eb="2">
      <t>サジ</t>
    </rPh>
    <phoneticPr fontId="2"/>
  </si>
  <si>
    <t>岩美北*</t>
    <rPh sb="0" eb="2">
      <t>イワミ</t>
    </rPh>
    <rPh sb="2" eb="3">
      <t>キタ</t>
    </rPh>
    <phoneticPr fontId="2"/>
  </si>
  <si>
    <t>岩美南*</t>
    <rPh sb="0" eb="2">
      <t>イワミ</t>
    </rPh>
    <rPh sb="2" eb="3">
      <t>ミナミ</t>
    </rPh>
    <phoneticPr fontId="2"/>
  </si>
  <si>
    <t>宝木*</t>
    <rPh sb="0" eb="1">
      <t>タカラ</t>
    </rPh>
    <rPh sb="1" eb="2">
      <t>キ</t>
    </rPh>
    <phoneticPr fontId="2"/>
  </si>
  <si>
    <t>浜村*</t>
    <rPh sb="0" eb="2">
      <t>ハマムラ</t>
    </rPh>
    <phoneticPr fontId="2"/>
  </si>
  <si>
    <t>鹿野*</t>
    <rPh sb="0" eb="1">
      <t>シカ</t>
    </rPh>
    <rPh sb="1" eb="2">
      <t>ノ</t>
    </rPh>
    <phoneticPr fontId="2"/>
  </si>
  <si>
    <t>船岡*</t>
    <rPh sb="0" eb="2">
      <t>フナオカ</t>
    </rPh>
    <phoneticPr fontId="2"/>
  </si>
  <si>
    <t>郡家A</t>
    <rPh sb="0" eb="1">
      <t>グン</t>
    </rPh>
    <rPh sb="1" eb="2">
      <t>イエ</t>
    </rPh>
    <phoneticPr fontId="2"/>
  </si>
  <si>
    <t>若桜*</t>
    <rPh sb="0" eb="1">
      <t>ワカ</t>
    </rPh>
    <rPh sb="1" eb="2">
      <t>サクラ</t>
    </rPh>
    <phoneticPr fontId="2"/>
  </si>
  <si>
    <t>智頭A</t>
    <rPh sb="0" eb="2">
      <t>チズ</t>
    </rPh>
    <phoneticPr fontId="2"/>
  </si>
  <si>
    <t>北条*</t>
    <rPh sb="0" eb="2">
      <t>ホウジョウ</t>
    </rPh>
    <phoneticPr fontId="2"/>
  </si>
  <si>
    <t>浦安*</t>
    <rPh sb="0" eb="2">
      <t>ウラヤス</t>
    </rPh>
    <phoneticPr fontId="2"/>
  </si>
  <si>
    <t>八橋*</t>
    <rPh sb="0" eb="2">
      <t>ヤツハシ</t>
    </rPh>
    <phoneticPr fontId="2"/>
  </si>
  <si>
    <t>松崎*</t>
    <rPh sb="0" eb="2">
      <t>マツザキ</t>
    </rPh>
    <phoneticPr fontId="2"/>
  </si>
  <si>
    <t>赤碕*</t>
    <rPh sb="0" eb="2">
      <t>アカサキ</t>
    </rPh>
    <phoneticPr fontId="2"/>
  </si>
  <si>
    <t>三朝*</t>
    <rPh sb="0" eb="2">
      <t>ミササ</t>
    </rPh>
    <phoneticPr fontId="2"/>
  </si>
  <si>
    <t>春日*</t>
    <rPh sb="0" eb="2">
      <t>カスガ</t>
    </rPh>
    <phoneticPr fontId="2"/>
  </si>
  <si>
    <t>大高*</t>
    <rPh sb="0" eb="2">
      <t>オオタカ</t>
    </rPh>
    <phoneticPr fontId="2"/>
  </si>
  <si>
    <t>淀江*</t>
    <rPh sb="0" eb="1">
      <t>ヨド</t>
    </rPh>
    <rPh sb="1" eb="2">
      <t>エ</t>
    </rPh>
    <phoneticPr fontId="2"/>
  </si>
  <si>
    <t>江尾*</t>
    <phoneticPr fontId="2"/>
  </si>
  <si>
    <t>黒坂*</t>
    <phoneticPr fontId="2"/>
  </si>
  <si>
    <t>生山*</t>
    <phoneticPr fontId="2"/>
  </si>
  <si>
    <t>矢戸*</t>
    <phoneticPr fontId="2"/>
  </si>
  <si>
    <t>矢戸*(多里</t>
    <rPh sb="0" eb="1">
      <t>ヤ</t>
    </rPh>
    <rPh sb="1" eb="2">
      <t>ト</t>
    </rPh>
    <rPh sb="4" eb="5">
      <t>オオ</t>
    </rPh>
    <rPh sb="5" eb="6">
      <t>サト</t>
    </rPh>
    <phoneticPr fontId="2"/>
  </si>
  <si>
    <t>阿毘縁*</t>
    <phoneticPr fontId="2"/>
  </si>
  <si>
    <t>矢戸*(多里</t>
    <rPh sb="0" eb="1">
      <t>ヤ</t>
    </rPh>
    <rPh sb="1" eb="2">
      <t>ト</t>
    </rPh>
    <rPh sb="4" eb="5">
      <t>タ</t>
    </rPh>
    <rPh sb="5" eb="6">
      <t>サト</t>
    </rPh>
    <phoneticPr fontId="2"/>
  </si>
  <si>
    <t>矢戸*</t>
    <rPh sb="0" eb="1">
      <t>ヤ</t>
    </rPh>
    <rPh sb="1" eb="2">
      <t>ト</t>
    </rPh>
    <phoneticPr fontId="2"/>
  </si>
  <si>
    <t>生山・山上*</t>
    <rPh sb="0" eb="1">
      <t>ナマ</t>
    </rPh>
    <rPh sb="1" eb="2">
      <t>ヤマ</t>
    </rPh>
    <phoneticPr fontId="2"/>
  </si>
  <si>
    <t>南(城東</t>
    <rPh sb="0" eb="1">
      <t>ミナミ</t>
    </rPh>
    <rPh sb="2" eb="4">
      <t>ジョウトウ</t>
    </rPh>
    <phoneticPr fontId="2"/>
  </si>
  <si>
    <t>※全て0.2円の配送管理料含む・消費税別</t>
    <rPh sb="1" eb="2">
      <t>スベ</t>
    </rPh>
    <rPh sb="6" eb="7">
      <t>エン</t>
    </rPh>
    <rPh sb="8" eb="10">
      <t>ハイソウ</t>
    </rPh>
    <rPh sb="10" eb="12">
      <t>カンリ</t>
    </rPh>
    <rPh sb="12" eb="13">
      <t>リョウ</t>
    </rPh>
    <rPh sb="13" eb="14">
      <t>フク</t>
    </rPh>
    <rPh sb="16" eb="19">
      <t>ショウヒゼイ</t>
    </rPh>
    <rPh sb="19" eb="20">
      <t>ベツ</t>
    </rPh>
    <phoneticPr fontId="2"/>
  </si>
  <si>
    <t>中央A(三朝</t>
    <rPh sb="0" eb="2">
      <t>チュウオウ</t>
    </rPh>
    <rPh sb="4" eb="6">
      <t>ミササ</t>
    </rPh>
    <phoneticPr fontId="2"/>
  </si>
  <si>
    <t>中央A(旭</t>
    <rPh sb="0" eb="2">
      <t>チュウオウ</t>
    </rPh>
    <rPh sb="4" eb="5">
      <t>アサヒ</t>
    </rPh>
    <phoneticPr fontId="2"/>
  </si>
  <si>
    <t>米子南</t>
    <rPh sb="0" eb="2">
      <t>ヨナゴ</t>
    </rPh>
    <rPh sb="2" eb="3">
      <t>ミナミ</t>
    </rPh>
    <phoneticPr fontId="2"/>
  </si>
  <si>
    <t>米子中央*</t>
    <rPh sb="0" eb="2">
      <t>ヨナゴ</t>
    </rPh>
    <rPh sb="2" eb="4">
      <t>チュウオウ</t>
    </rPh>
    <phoneticPr fontId="2"/>
  </si>
  <si>
    <t>米子東*</t>
    <rPh sb="0" eb="2">
      <t>ヨナゴ</t>
    </rPh>
    <rPh sb="2" eb="3">
      <t>ヒガシ</t>
    </rPh>
    <phoneticPr fontId="2"/>
  </si>
  <si>
    <t>城南</t>
    <rPh sb="0" eb="2">
      <t>ジョウナン</t>
    </rPh>
    <phoneticPr fontId="2"/>
  </si>
  <si>
    <t>福原</t>
    <rPh sb="0" eb="2">
      <t>フクハラ</t>
    </rPh>
    <phoneticPr fontId="2"/>
  </si>
  <si>
    <t>城東・成実*</t>
    <rPh sb="0" eb="2">
      <t>ジョウトウ</t>
    </rPh>
    <rPh sb="3" eb="4">
      <t>セイ</t>
    </rPh>
    <rPh sb="4" eb="5">
      <t>ジツ</t>
    </rPh>
    <phoneticPr fontId="2"/>
  </si>
  <si>
    <t>皆生*</t>
    <rPh sb="0" eb="1">
      <t>ミナ</t>
    </rPh>
    <rPh sb="1" eb="2">
      <t>セイ</t>
    </rPh>
    <phoneticPr fontId="2"/>
  </si>
  <si>
    <t>皆生*</t>
    <rPh sb="0" eb="1">
      <t>ミナ</t>
    </rPh>
    <rPh sb="1" eb="2">
      <t>イ</t>
    </rPh>
    <phoneticPr fontId="2"/>
  </si>
  <si>
    <t>米子中央(城南</t>
    <rPh sb="0" eb="2">
      <t>ヨナゴ</t>
    </rPh>
    <rPh sb="2" eb="4">
      <t>チュウオウ</t>
    </rPh>
    <rPh sb="5" eb="7">
      <t>ジョウナン</t>
    </rPh>
    <phoneticPr fontId="2"/>
  </si>
  <si>
    <t>米子東(南</t>
    <rPh sb="0" eb="2">
      <t>ヨナゴ</t>
    </rPh>
    <rPh sb="2" eb="3">
      <t>ヒガシ</t>
    </rPh>
    <rPh sb="4" eb="5">
      <t>ミナミ</t>
    </rPh>
    <phoneticPr fontId="2"/>
  </si>
  <si>
    <t>米子南Y</t>
    <rPh sb="0" eb="2">
      <t>ヨナゴ</t>
    </rPh>
    <rPh sb="2" eb="3">
      <t>ミナミ</t>
    </rPh>
    <phoneticPr fontId="2"/>
  </si>
  <si>
    <t>皆生Y</t>
    <rPh sb="0" eb="1">
      <t>ミナ</t>
    </rPh>
    <rPh sb="1" eb="2">
      <t>イ</t>
    </rPh>
    <phoneticPr fontId="2"/>
  </si>
  <si>
    <t>南部(法勝寺</t>
    <rPh sb="0" eb="2">
      <t>ナンブ</t>
    </rPh>
    <rPh sb="3" eb="4">
      <t>ホウ</t>
    </rPh>
    <rPh sb="4" eb="5">
      <t>カツ</t>
    </rPh>
    <rPh sb="5" eb="6">
      <t>ジ</t>
    </rPh>
    <phoneticPr fontId="2"/>
  </si>
  <si>
    <t>米子中央Y</t>
    <rPh sb="0" eb="2">
      <t>ヨナゴ</t>
    </rPh>
    <rPh sb="2" eb="4">
      <t>チュウオウ</t>
    </rPh>
    <phoneticPr fontId="2"/>
  </si>
  <si>
    <t>米子中央〇*</t>
    <rPh sb="0" eb="2">
      <t>ヨナゴ</t>
    </rPh>
    <rPh sb="2" eb="4">
      <t>チュウオウ</t>
    </rPh>
    <phoneticPr fontId="2"/>
  </si>
  <si>
    <t>美和・倉田</t>
    <rPh sb="0" eb="2">
      <t>ミワ</t>
    </rPh>
    <rPh sb="3" eb="5">
      <t>クラタ</t>
    </rPh>
    <phoneticPr fontId="2"/>
  </si>
  <si>
    <t>美和・倉田*</t>
    <rPh sb="0" eb="2">
      <t>ミワ</t>
    </rPh>
    <rPh sb="3" eb="5">
      <t>クラタ</t>
    </rPh>
    <phoneticPr fontId="2"/>
  </si>
  <si>
    <t>古海(明徳</t>
    <rPh sb="0" eb="1">
      <t>フル</t>
    </rPh>
    <rPh sb="1" eb="2">
      <t>ウミ</t>
    </rPh>
    <rPh sb="3" eb="5">
      <t>メイトク</t>
    </rPh>
    <phoneticPr fontId="2"/>
  </si>
  <si>
    <t>城南A</t>
    <rPh sb="0" eb="2">
      <t>ジョウナン</t>
    </rPh>
    <phoneticPr fontId="2"/>
  </si>
  <si>
    <t>2026年2月</t>
    <rPh sb="4" eb="5">
      <t>ネン</t>
    </rPh>
    <rPh sb="6" eb="7">
      <t>ガツ</t>
    </rPh>
    <phoneticPr fontId="2"/>
  </si>
  <si>
    <t>2026年2月</t>
    <rPh sb="4" eb="5">
      <t>ネン</t>
    </rPh>
    <rPh sb="6" eb="7">
      <t>６ガツ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</si>
</sst>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sz val="11"/>
      <color indexed="9"/>
      <name val="ＭＳ Ｐゴシック"/>
      <family val="3"/>
      <charset val="128"/>
    </font>
    <font>
      <sz val="16"/>
      <name val="ＭＳ Ｐゴシック"/>
      <family val="3"/>
      <charset val="128"/>
    </font>
    <font>
      <sz val="6"/>
      <color indexed="10"/>
      <name val="ＭＳ Ｐゴシック"/>
      <family val="3"/>
      <charset val="128"/>
    </font>
    <font>
      <sz val="9"/>
      <color indexed="12"/>
      <name val="ＭＳ Ｐゴシック"/>
      <family val="3"/>
      <charset val="128"/>
    </font>
    <font>
      <sz val="8"/>
      <color indexed="12"/>
      <name val="ＭＳ Ｐゴシック"/>
      <family val="3"/>
      <charset val="128"/>
    </font>
    <font>
      <sz val="8"/>
      <color indexed="8"/>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74">
    <border>
      <left/>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70">
    <xf numFmtId="0" fontId="0" fillId="0" borderId="0" xfId="0"/>
    <xf numFmtId="38" fontId="4" fillId="0" borderId="1" xfId="1" applyFont="1" applyBorder="1" applyAlignment="1" applyProtection="1">
      <alignment vertical="center" shrinkToFit="1"/>
      <protection locked="0"/>
    </xf>
    <xf numFmtId="38" fontId="4" fillId="0" borderId="2" xfId="1" applyFont="1" applyBorder="1" applyAlignment="1" applyProtection="1">
      <alignment vertical="center" shrinkToFit="1"/>
      <protection locked="0"/>
    </xf>
    <xf numFmtId="38" fontId="4" fillId="0" borderId="3" xfId="1" applyFont="1" applyBorder="1" applyAlignment="1" applyProtection="1">
      <alignment vertical="center" shrinkToFit="1"/>
      <protection locked="0"/>
    </xf>
    <xf numFmtId="38" fontId="4" fillId="0" borderId="4" xfId="1" applyFont="1" applyBorder="1" applyAlignment="1" applyProtection="1">
      <alignment vertical="center" shrinkToFit="1"/>
      <protection locked="0"/>
    </xf>
    <xf numFmtId="38" fontId="4" fillId="0" borderId="5" xfId="1" applyFont="1" applyBorder="1" applyAlignment="1" applyProtection="1">
      <alignment vertical="center" shrinkToFit="1"/>
      <protection locked="0"/>
    </xf>
    <xf numFmtId="176" fontId="9" fillId="0" borderId="0" xfId="0" applyNumberFormat="1" applyFont="1" applyAlignment="1">
      <alignment horizontal="right" vertical="center"/>
    </xf>
    <xf numFmtId="38" fontId="4" fillId="0" borderId="6" xfId="1" applyFont="1" applyBorder="1" applyAlignment="1" applyProtection="1">
      <alignment vertical="center" shrinkToFit="1"/>
      <protection locked="0"/>
    </xf>
    <xf numFmtId="0" fontId="0" fillId="2" borderId="0" xfId="0" applyFill="1" applyAlignment="1">
      <alignment vertical="center"/>
    </xf>
    <xf numFmtId="0" fontId="9" fillId="2" borderId="0" xfId="0" applyFont="1" applyFill="1" applyAlignment="1">
      <alignment vertical="center"/>
    </xf>
    <xf numFmtId="0" fontId="0" fillId="2" borderId="0" xfId="0" applyFill="1" applyAlignment="1">
      <alignment horizontal="right" vertical="center"/>
    </xf>
    <xf numFmtId="0" fontId="0" fillId="0" borderId="0" xfId="0" applyAlignment="1">
      <alignment vertical="center"/>
    </xf>
    <xf numFmtId="0" fontId="8" fillId="2" borderId="0" xfId="0" applyFont="1" applyFill="1" applyAlignment="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vertical="center"/>
    </xf>
    <xf numFmtId="0" fontId="6" fillId="2" borderId="0" xfId="0" applyFont="1" applyFill="1" applyAlignment="1">
      <alignment vertical="center"/>
    </xf>
    <xf numFmtId="0" fontId="6" fillId="0" borderId="0" xfId="0" applyFont="1" applyAlignment="1">
      <alignment vertical="center"/>
    </xf>
    <xf numFmtId="0" fontId="0" fillId="2" borderId="11" xfId="0" applyFill="1" applyBorder="1" applyAlignment="1">
      <alignment vertical="center"/>
    </xf>
    <xf numFmtId="0" fontId="3" fillId="2" borderId="0" xfId="0" applyFont="1" applyFill="1" applyAlignment="1">
      <alignment vertical="center"/>
    </xf>
    <xf numFmtId="49" fontId="2" fillId="0" borderId="0" xfId="0" applyNumberFormat="1" applyFont="1" applyAlignment="1">
      <alignment horizontal="center" vertical="center"/>
    </xf>
    <xf numFmtId="0" fontId="9" fillId="0" borderId="0" xfId="0" applyFont="1" applyAlignment="1">
      <alignment vertical="center" shrinkToFit="1"/>
    </xf>
    <xf numFmtId="176" fontId="9" fillId="0" borderId="0" xfId="0" applyNumberFormat="1" applyFont="1" applyAlignment="1">
      <alignment vertical="center" shrinkToFit="1"/>
    </xf>
    <xf numFmtId="0" fontId="3" fillId="0" borderId="0" xfId="0" applyFont="1" applyAlignment="1">
      <alignment vertical="center" shrinkToFit="1"/>
    </xf>
    <xf numFmtId="0" fontId="2" fillId="0" borderId="0" xfId="0" applyFont="1" applyAlignment="1">
      <alignment horizontal="center" vertical="center"/>
    </xf>
    <xf numFmtId="176" fontId="3" fillId="0" borderId="0" xfId="0" applyNumberFormat="1" applyFont="1" applyAlignment="1">
      <alignment vertical="center" shrinkToFit="1"/>
    </xf>
    <xf numFmtId="176" fontId="2" fillId="0" borderId="0" xfId="0" applyNumberFormat="1" applyFont="1" applyAlignment="1">
      <alignment horizontal="center" vertical="center"/>
    </xf>
    <xf numFmtId="49" fontId="7" fillId="0" borderId="0" xfId="0" applyNumberFormat="1" applyFont="1" applyAlignment="1">
      <alignment horizontal="right" vertical="center"/>
    </xf>
    <xf numFmtId="0" fontId="7" fillId="0" borderId="0" xfId="0" applyFont="1" applyAlignment="1">
      <alignment horizontal="center" vertical="center" shrinkToFit="1"/>
    </xf>
    <xf numFmtId="0" fontId="7" fillId="0" borderId="0" xfId="0" applyFont="1" applyAlignment="1">
      <alignment vertical="center" shrinkToFit="1"/>
    </xf>
    <xf numFmtId="0" fontId="3" fillId="0" borderId="0" xfId="0" applyFont="1" applyAlignment="1">
      <alignment horizontal="right" vertical="center"/>
    </xf>
    <xf numFmtId="49" fontId="3" fillId="0" borderId="0" xfId="0" applyNumberFormat="1" applyFont="1" applyAlignment="1">
      <alignment horizontal="right" vertical="center"/>
    </xf>
    <xf numFmtId="49" fontId="2" fillId="0" borderId="12" xfId="0" applyNumberFormat="1" applyFont="1" applyBorder="1" applyAlignment="1">
      <alignment horizontal="center" vertical="center"/>
    </xf>
    <xf numFmtId="0" fontId="7" fillId="0" borderId="13" xfId="0" applyFont="1" applyBorder="1" applyAlignment="1">
      <alignment vertical="center"/>
    </xf>
    <xf numFmtId="176" fontId="8" fillId="0" borderId="13" xfId="0" applyNumberFormat="1" applyFont="1" applyBorder="1" applyAlignment="1">
      <alignment horizontal="center"/>
    </xf>
    <xf numFmtId="0" fontId="8" fillId="0" borderId="14" xfId="0" applyFont="1" applyBorder="1" applyAlignment="1">
      <alignment horizontal="center"/>
    </xf>
    <xf numFmtId="0" fontId="12" fillId="3" borderId="15" xfId="0" applyFont="1" applyFill="1" applyBorder="1" applyAlignment="1">
      <alignment horizontal="center" vertical="center" shrinkToFit="1"/>
    </xf>
    <xf numFmtId="0" fontId="9" fillId="0" borderId="13" xfId="0" applyFont="1" applyBorder="1" applyAlignment="1">
      <alignment vertical="center"/>
    </xf>
    <xf numFmtId="176" fontId="9" fillId="0" borderId="13" xfId="0" applyNumberFormat="1" applyFont="1" applyBorder="1" applyAlignment="1">
      <alignment vertical="center" shrinkToFit="1"/>
    </xf>
    <xf numFmtId="0" fontId="3" fillId="0" borderId="13" xfId="0" applyFont="1" applyBorder="1" applyAlignment="1">
      <alignment vertical="center" shrinkToFit="1"/>
    </xf>
    <xf numFmtId="0" fontId="2" fillId="0" borderId="13" xfId="0" applyFont="1" applyBorder="1" applyAlignment="1">
      <alignment horizontal="center" vertical="center"/>
    </xf>
    <xf numFmtId="0" fontId="9" fillId="0" borderId="13" xfId="0" applyFont="1" applyBorder="1" applyAlignment="1">
      <alignment vertical="center" shrinkToFit="1"/>
    </xf>
    <xf numFmtId="49" fontId="2" fillId="0" borderId="13" xfId="0" applyNumberFormat="1" applyFont="1" applyBorder="1" applyAlignment="1">
      <alignment horizontal="right" vertical="center"/>
    </xf>
    <xf numFmtId="38" fontId="8" fillId="0" borderId="13" xfId="0" applyNumberFormat="1" applyFont="1" applyBorder="1" applyAlignment="1">
      <alignment vertical="center"/>
    </xf>
    <xf numFmtId="176" fontId="2" fillId="0" borderId="13" xfId="0" applyNumberFormat="1" applyFont="1" applyBorder="1" applyAlignment="1">
      <alignment horizontal="center" vertical="center"/>
    </xf>
    <xf numFmtId="38" fontId="15" fillId="0" borderId="13" xfId="0" applyNumberFormat="1" applyFont="1" applyBorder="1" applyAlignment="1">
      <alignment vertical="center"/>
    </xf>
    <xf numFmtId="0" fontId="2" fillId="2" borderId="13" xfId="0" applyFont="1" applyFill="1" applyBorder="1" applyAlignment="1">
      <alignment horizontal="center" vertical="center"/>
    </xf>
    <xf numFmtId="0" fontId="9" fillId="2" borderId="13" xfId="0" applyFont="1" applyFill="1" applyBorder="1" applyAlignment="1">
      <alignment vertical="center" shrinkToFit="1"/>
    </xf>
    <xf numFmtId="176" fontId="9" fillId="2" borderId="13" xfId="0" applyNumberFormat="1" applyFont="1" applyFill="1" applyBorder="1" applyAlignment="1">
      <alignment vertical="center" shrinkToFit="1"/>
    </xf>
    <xf numFmtId="176" fontId="3" fillId="2" borderId="13" xfId="0" applyNumberFormat="1" applyFont="1" applyFill="1" applyBorder="1" applyAlignment="1">
      <alignment vertical="center" shrinkToFit="1"/>
    </xf>
    <xf numFmtId="0" fontId="7" fillId="2" borderId="13" xfId="0" applyFont="1" applyFill="1" applyBorder="1" applyAlignment="1">
      <alignment vertical="center" shrinkToFit="1"/>
    </xf>
    <xf numFmtId="0" fontId="7" fillId="2" borderId="14" xfId="0" applyFont="1" applyFill="1" applyBorder="1" applyAlignment="1">
      <alignment vertical="center" shrinkToFit="1"/>
    </xf>
    <xf numFmtId="49" fontId="2" fillId="0" borderId="16" xfId="0" applyNumberFormat="1" applyFont="1" applyBorder="1" applyAlignment="1">
      <alignment horizontal="center" vertical="center"/>
    </xf>
    <xf numFmtId="0" fontId="8" fillId="0" borderId="17" xfId="0" applyFont="1" applyBorder="1" applyAlignment="1">
      <alignment vertical="center"/>
    </xf>
    <xf numFmtId="176" fontId="9" fillId="0" borderId="17" xfId="0" applyNumberFormat="1" applyFont="1" applyBorder="1" applyAlignment="1">
      <alignment vertical="center" shrinkToFit="1"/>
    </xf>
    <xf numFmtId="0" fontId="3" fillId="0" borderId="17" xfId="0" applyFont="1" applyBorder="1" applyAlignment="1">
      <alignment vertical="center" shrinkToFit="1"/>
    </xf>
    <xf numFmtId="0" fontId="2" fillId="0" borderId="17" xfId="0" applyFont="1" applyBorder="1" applyAlignment="1">
      <alignment horizontal="center" vertical="center"/>
    </xf>
    <xf numFmtId="0" fontId="9" fillId="0" borderId="17" xfId="0" applyFont="1" applyBorder="1" applyAlignment="1">
      <alignment vertical="center" shrinkToFit="1"/>
    </xf>
    <xf numFmtId="49" fontId="2" fillId="0" borderId="17" xfId="0" applyNumberFormat="1" applyFont="1" applyBorder="1" applyAlignment="1">
      <alignment horizontal="right" vertical="center"/>
    </xf>
    <xf numFmtId="38" fontId="8" fillId="0" borderId="17" xfId="0" applyNumberFormat="1" applyFont="1" applyBorder="1" applyAlignment="1">
      <alignment vertical="center"/>
    </xf>
    <xf numFmtId="176" fontId="2" fillId="0" borderId="17" xfId="0" applyNumberFormat="1" applyFont="1" applyBorder="1" applyAlignment="1">
      <alignment horizontal="center" vertical="center"/>
    </xf>
    <xf numFmtId="38" fontId="16" fillId="0" borderId="17" xfId="0" applyNumberFormat="1" applyFont="1" applyBorder="1" applyAlignment="1">
      <alignment vertical="center"/>
    </xf>
    <xf numFmtId="0" fontId="2" fillId="2" borderId="17" xfId="0" applyFont="1" applyFill="1" applyBorder="1" applyAlignment="1">
      <alignment horizontal="center" vertical="center"/>
    </xf>
    <xf numFmtId="0" fontId="9" fillId="2" borderId="17" xfId="0" applyFont="1" applyFill="1" applyBorder="1" applyAlignment="1">
      <alignment vertical="center" shrinkToFit="1"/>
    </xf>
    <xf numFmtId="176" fontId="9" fillId="2" borderId="17" xfId="0" applyNumberFormat="1" applyFont="1" applyFill="1" applyBorder="1" applyAlignment="1">
      <alignment vertical="center" shrinkToFit="1"/>
    </xf>
    <xf numFmtId="176" fontId="3" fillId="2" borderId="17" xfId="0" applyNumberFormat="1" applyFont="1" applyFill="1" applyBorder="1" applyAlignment="1">
      <alignment vertical="center" shrinkToFit="1"/>
    </xf>
    <xf numFmtId="0" fontId="7" fillId="2" borderId="17" xfId="0" applyFont="1" applyFill="1" applyBorder="1" applyAlignment="1">
      <alignment vertical="center" shrinkToFit="1"/>
    </xf>
    <xf numFmtId="0" fontId="7" fillId="2" borderId="18" xfId="0" applyFont="1" applyFill="1" applyBorder="1" applyAlignment="1">
      <alignment vertical="center" shrinkToFit="1"/>
    </xf>
    <xf numFmtId="49" fontId="2" fillId="0" borderId="19" xfId="0" applyNumberFormat="1" applyFont="1" applyBorder="1" applyAlignment="1">
      <alignment horizontal="center" vertical="center"/>
    </xf>
    <xf numFmtId="0" fontId="9" fillId="0" borderId="20" xfId="0" applyFont="1" applyBorder="1" applyAlignment="1">
      <alignment vertical="center" shrinkToFit="1"/>
    </xf>
    <xf numFmtId="38" fontId="9" fillId="0" borderId="20" xfId="1" applyFont="1" applyBorder="1" applyAlignment="1">
      <alignment vertical="center" shrinkToFit="1"/>
    </xf>
    <xf numFmtId="49" fontId="2" fillId="0" borderId="21" xfId="0" applyNumberFormat="1" applyFont="1" applyBorder="1" applyAlignment="1">
      <alignment horizontal="center" vertical="center"/>
    </xf>
    <xf numFmtId="0" fontId="9" fillId="0" borderId="22" xfId="0" applyFont="1" applyBorder="1" applyAlignment="1">
      <alignment vertical="center" shrinkToFit="1"/>
    </xf>
    <xf numFmtId="38" fontId="9" fillId="0" borderId="22" xfId="1" applyFont="1" applyBorder="1" applyAlignment="1">
      <alignment vertical="center" shrinkToFit="1"/>
    </xf>
    <xf numFmtId="0" fontId="7" fillId="0" borderId="0" xfId="0" applyFont="1" applyAlignment="1">
      <alignment horizontal="center" vertical="center" textRotation="255" shrinkToFit="1"/>
    </xf>
    <xf numFmtId="38" fontId="9" fillId="0" borderId="23" xfId="1" applyFont="1" applyBorder="1" applyAlignment="1">
      <alignment vertical="center" shrinkToFit="1"/>
    </xf>
    <xf numFmtId="38" fontId="5" fillId="0" borderId="24" xfId="1" applyFont="1" applyBorder="1" applyAlignment="1">
      <alignment vertical="center" shrinkToFit="1"/>
    </xf>
    <xf numFmtId="38" fontId="4" fillId="0" borderId="24" xfId="1" applyFont="1" applyBorder="1" applyAlignment="1">
      <alignment vertical="center" shrinkToFit="1"/>
    </xf>
    <xf numFmtId="38" fontId="15" fillId="0" borderId="17" xfId="0" applyNumberFormat="1" applyFont="1" applyBorder="1" applyAlignment="1">
      <alignment vertical="center"/>
    </xf>
    <xf numFmtId="49" fontId="2" fillId="0" borderId="25" xfId="0" applyNumberFormat="1" applyFont="1" applyBorder="1" applyAlignment="1">
      <alignment horizontal="center" vertical="center"/>
    </xf>
    <xf numFmtId="0" fontId="9" fillId="0" borderId="26" xfId="0" applyFont="1" applyBorder="1" applyAlignment="1">
      <alignment vertical="center" shrinkToFit="1"/>
    </xf>
    <xf numFmtId="38" fontId="9" fillId="0" borderId="26" xfId="1" applyFont="1" applyBorder="1" applyAlignment="1">
      <alignment vertical="center" shrinkToFit="1"/>
    </xf>
    <xf numFmtId="38" fontId="9" fillId="0" borderId="23" xfId="1" applyFont="1" applyBorder="1" applyAlignment="1">
      <alignment horizontal="right" vertical="center" shrinkToFi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13" xfId="0" applyFont="1" applyBorder="1" applyAlignment="1">
      <alignment vertical="center"/>
    </xf>
    <xf numFmtId="49" fontId="2" fillId="0" borderId="27" xfId="0" applyNumberFormat="1" applyFont="1" applyBorder="1" applyAlignment="1">
      <alignment horizontal="center" vertical="center"/>
    </xf>
    <xf numFmtId="0" fontId="8" fillId="0" borderId="28" xfId="0" applyFont="1" applyBorder="1" applyAlignment="1">
      <alignment vertical="center"/>
    </xf>
    <xf numFmtId="176" fontId="9" fillId="0" borderId="28" xfId="0" applyNumberFormat="1" applyFont="1" applyBorder="1" applyAlignment="1">
      <alignment vertical="center" shrinkToFit="1"/>
    </xf>
    <xf numFmtId="0" fontId="3" fillId="0" borderId="28" xfId="0" applyFont="1" applyBorder="1" applyAlignment="1">
      <alignment vertical="center" shrinkToFit="1"/>
    </xf>
    <xf numFmtId="0" fontId="2" fillId="0" borderId="28" xfId="0" applyFont="1" applyBorder="1" applyAlignment="1">
      <alignment horizontal="center" vertical="center"/>
    </xf>
    <xf numFmtId="0" fontId="9" fillId="0" borderId="28" xfId="0" applyFont="1" applyBorder="1" applyAlignment="1">
      <alignment vertical="center" shrinkToFit="1"/>
    </xf>
    <xf numFmtId="49" fontId="2" fillId="0" borderId="28" xfId="0" applyNumberFormat="1" applyFont="1" applyBorder="1" applyAlignment="1">
      <alignment horizontal="right" vertical="center"/>
    </xf>
    <xf numFmtId="38" fontId="8" fillId="0" borderId="28" xfId="0" applyNumberFormat="1" applyFont="1" applyBorder="1" applyAlignment="1">
      <alignment vertical="center"/>
    </xf>
    <xf numFmtId="176" fontId="2" fillId="0" borderId="28" xfId="0" applyNumberFormat="1" applyFont="1" applyBorder="1" applyAlignment="1">
      <alignment horizontal="center" vertical="center"/>
    </xf>
    <xf numFmtId="38" fontId="15" fillId="0" borderId="28" xfId="0" applyNumberFormat="1" applyFont="1" applyBorder="1" applyAlignment="1">
      <alignment vertical="center"/>
    </xf>
    <xf numFmtId="0" fontId="2" fillId="2" borderId="28" xfId="0" applyFont="1" applyFill="1" applyBorder="1" applyAlignment="1">
      <alignment horizontal="center" vertical="center"/>
    </xf>
    <xf numFmtId="0" fontId="9" fillId="2" borderId="28" xfId="0" applyFont="1" applyFill="1" applyBorder="1" applyAlignment="1">
      <alignment vertical="center" shrinkToFit="1"/>
    </xf>
    <xf numFmtId="176" fontId="9" fillId="2" borderId="28" xfId="0" applyNumberFormat="1" applyFont="1" applyFill="1" applyBorder="1" applyAlignment="1">
      <alignment vertical="center" shrinkToFit="1"/>
    </xf>
    <xf numFmtId="176" fontId="3" fillId="2" borderId="28" xfId="0" applyNumberFormat="1" applyFont="1" applyFill="1" applyBorder="1" applyAlignment="1">
      <alignment vertical="center" shrinkToFit="1"/>
    </xf>
    <xf numFmtId="0" fontId="7" fillId="2" borderId="28" xfId="0" applyFont="1" applyFill="1" applyBorder="1" applyAlignment="1">
      <alignment vertical="center" shrinkToFit="1"/>
    </xf>
    <xf numFmtId="0" fontId="7" fillId="2" borderId="29" xfId="0" applyFont="1" applyFill="1" applyBorder="1" applyAlignment="1">
      <alignment vertical="center" shrinkToFit="1"/>
    </xf>
    <xf numFmtId="0" fontId="2" fillId="0" borderId="25" xfId="0" applyFont="1" applyBorder="1" applyAlignment="1">
      <alignment horizontal="center" vertical="center"/>
    </xf>
    <xf numFmtId="38" fontId="14" fillId="0" borderId="30" xfId="1" applyFont="1" applyBorder="1" applyAlignment="1">
      <alignment horizontal="center" vertical="center"/>
    </xf>
    <xf numFmtId="49" fontId="2" fillId="0" borderId="31" xfId="0" applyNumberFormat="1" applyFont="1" applyBorder="1" applyAlignment="1">
      <alignment horizontal="center" vertical="center"/>
    </xf>
    <xf numFmtId="0" fontId="9" fillId="0" borderId="32" xfId="0" applyFont="1" applyBorder="1" applyAlignment="1">
      <alignment vertical="center" shrinkToFit="1"/>
    </xf>
    <xf numFmtId="38" fontId="9" fillId="0" borderId="32" xfId="1" applyFont="1" applyBorder="1" applyAlignment="1">
      <alignment vertical="center" shrinkToFit="1"/>
    </xf>
    <xf numFmtId="0" fontId="2" fillId="0" borderId="31" xfId="0" applyFont="1" applyBorder="1" applyAlignment="1">
      <alignment horizontal="center" vertical="center"/>
    </xf>
    <xf numFmtId="38" fontId="14" fillId="0" borderId="33" xfId="1" applyFont="1" applyBorder="1" applyAlignment="1">
      <alignment horizontal="center" vertical="center"/>
    </xf>
    <xf numFmtId="49" fontId="2" fillId="0" borderId="34" xfId="0" applyNumberFormat="1" applyFont="1" applyBorder="1" applyAlignment="1">
      <alignment horizontal="center" vertical="center"/>
    </xf>
    <xf numFmtId="0" fontId="9" fillId="0" borderId="35" xfId="0" applyFont="1" applyBorder="1" applyAlignment="1">
      <alignment vertical="center" shrinkToFit="1"/>
    </xf>
    <xf numFmtId="38" fontId="9" fillId="0" borderId="35" xfId="1" applyFont="1" applyBorder="1" applyAlignment="1">
      <alignment vertical="center" shrinkToFit="1"/>
    </xf>
    <xf numFmtId="0" fontId="2" fillId="0" borderId="34" xfId="0" applyFont="1" applyBorder="1" applyAlignment="1">
      <alignment horizontal="center" vertical="center"/>
    </xf>
    <xf numFmtId="38" fontId="14" fillId="0" borderId="36" xfId="1" applyFont="1" applyBorder="1" applyAlignment="1">
      <alignment horizontal="center" vertical="center"/>
    </xf>
    <xf numFmtId="0" fontId="2" fillId="0" borderId="19" xfId="0" applyFont="1" applyBorder="1" applyAlignment="1">
      <alignment horizontal="center" vertical="center"/>
    </xf>
    <xf numFmtId="38" fontId="14" fillId="0" borderId="37" xfId="1" applyFont="1" applyBorder="1" applyAlignment="1">
      <alignment horizontal="center" vertical="center"/>
    </xf>
    <xf numFmtId="38" fontId="9" fillId="0" borderId="22" xfId="1" applyFont="1" applyBorder="1" applyAlignment="1">
      <alignment horizontal="right" vertical="center" shrinkToFit="1"/>
    </xf>
    <xf numFmtId="0" fontId="2" fillId="0" borderId="21" xfId="0" applyFont="1" applyBorder="1" applyAlignment="1">
      <alignment horizontal="center" vertical="center"/>
    </xf>
    <xf numFmtId="38" fontId="14" fillId="0" borderId="38" xfId="1" applyFont="1" applyBorder="1" applyAlignment="1">
      <alignment horizontal="center" vertical="center"/>
    </xf>
    <xf numFmtId="0" fontId="9" fillId="0" borderId="28" xfId="0" applyFont="1" applyBorder="1" applyAlignment="1">
      <alignment vertical="center"/>
    </xf>
    <xf numFmtId="0" fontId="10" fillId="0" borderId="0" xfId="0" applyFont="1" applyAlignment="1">
      <alignment horizontal="center" vertical="center" shrinkToFit="1"/>
    </xf>
    <xf numFmtId="0" fontId="10" fillId="0" borderId="0" xfId="0" applyFont="1" applyAlignment="1">
      <alignment vertical="center" shrinkToFit="1"/>
    </xf>
    <xf numFmtId="49" fontId="9" fillId="0" borderId="0" xfId="0" applyNumberFormat="1" applyFont="1" applyAlignment="1">
      <alignment horizontal="right" vertical="center" shrinkToFit="1"/>
    </xf>
    <xf numFmtId="49" fontId="9" fillId="0" borderId="0" xfId="0" applyNumberFormat="1" applyFont="1" applyAlignment="1">
      <alignment horizontal="center" vertical="center" shrinkToFit="1"/>
    </xf>
    <xf numFmtId="38" fontId="9" fillId="0" borderId="20" xfId="1" applyFont="1" applyBorder="1" applyAlignment="1">
      <alignment horizontal="right" vertical="center" shrinkToFit="1"/>
    </xf>
    <xf numFmtId="38" fontId="14" fillId="0" borderId="39" xfId="1" applyFont="1" applyBorder="1" applyAlignment="1">
      <alignment horizontal="center" vertical="center"/>
    </xf>
    <xf numFmtId="38" fontId="9" fillId="0" borderId="26" xfId="1" applyFont="1" applyBorder="1" applyAlignment="1">
      <alignment horizontal="right" vertical="center" shrinkToFit="1"/>
    </xf>
    <xf numFmtId="38" fontId="14" fillId="0" borderId="40" xfId="1" applyFont="1" applyBorder="1" applyAlignment="1">
      <alignment horizontal="center" vertical="center"/>
    </xf>
    <xf numFmtId="0" fontId="7" fillId="0" borderId="0" xfId="0" applyFont="1" applyAlignment="1">
      <alignment horizontal="center" vertical="center" textRotation="180" shrinkToFit="1"/>
    </xf>
    <xf numFmtId="49" fontId="2" fillId="0" borderId="7" xfId="0" applyNumberFormat="1" applyFont="1" applyBorder="1" applyAlignment="1">
      <alignment horizontal="center" vertical="center"/>
    </xf>
    <xf numFmtId="0" fontId="9" fillId="0" borderId="8" xfId="0" applyFont="1" applyBorder="1" applyAlignment="1">
      <alignment vertical="center" shrinkToFit="1"/>
    </xf>
    <xf numFmtId="38" fontId="9" fillId="0" borderId="8" xfId="1" applyFont="1" applyBorder="1" applyAlignment="1">
      <alignment horizontal="right" vertical="center" shrinkToFit="1"/>
    </xf>
    <xf numFmtId="0" fontId="3" fillId="0" borderId="29" xfId="0" applyFont="1" applyBorder="1" applyAlignment="1">
      <alignment vertical="center" shrinkToFit="1"/>
    </xf>
    <xf numFmtId="0" fontId="2" fillId="0" borderId="27" xfId="0" applyFont="1" applyBorder="1" applyAlignment="1">
      <alignment horizontal="center" vertical="center"/>
    </xf>
    <xf numFmtId="38" fontId="8" fillId="0" borderId="29" xfId="0" applyNumberFormat="1" applyFont="1" applyBorder="1" applyAlignment="1">
      <alignment vertical="center"/>
    </xf>
    <xf numFmtId="176" fontId="2" fillId="0" borderId="27" xfId="0" applyNumberFormat="1" applyFont="1" applyBorder="1" applyAlignment="1">
      <alignment horizontal="center" vertical="center"/>
    </xf>
    <xf numFmtId="38" fontId="15" fillId="0" borderId="29" xfId="0" applyNumberFormat="1" applyFont="1" applyBorder="1" applyAlignment="1">
      <alignment vertical="center"/>
    </xf>
    <xf numFmtId="0" fontId="2" fillId="2" borderId="27"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38" fontId="14" fillId="0" borderId="19" xfId="1" applyFont="1" applyBorder="1" applyAlignment="1">
      <alignment horizontal="center" vertical="center"/>
    </xf>
    <xf numFmtId="38" fontId="14" fillId="0" borderId="25" xfId="1" applyFont="1" applyBorder="1" applyAlignment="1">
      <alignment horizontal="center" vertical="center"/>
    </xf>
    <xf numFmtId="49" fontId="2" fillId="0" borderId="41" xfId="0" applyNumberFormat="1" applyFont="1" applyBorder="1" applyAlignment="1">
      <alignment horizontal="center" vertical="center"/>
    </xf>
    <xf numFmtId="0" fontId="9" fillId="0" borderId="42" xfId="0" applyFont="1" applyBorder="1" applyAlignment="1">
      <alignment vertical="center" shrinkToFit="1"/>
    </xf>
    <xf numFmtId="38" fontId="9" fillId="0" borderId="28" xfId="1" applyFont="1" applyBorder="1" applyAlignment="1">
      <alignment horizontal="right" vertical="center" shrinkToFit="1"/>
    </xf>
    <xf numFmtId="38" fontId="5" fillId="0" borderId="28" xfId="1" applyFont="1" applyBorder="1" applyAlignment="1">
      <alignment vertical="center" shrinkToFit="1"/>
    </xf>
    <xf numFmtId="49" fontId="2" fillId="0" borderId="28" xfId="0" applyNumberFormat="1" applyFont="1" applyBorder="1" applyAlignment="1">
      <alignment horizontal="center" vertical="center"/>
    </xf>
    <xf numFmtId="38" fontId="17" fillId="0" borderId="28" xfId="1" applyFont="1" applyBorder="1" applyAlignment="1">
      <alignment vertical="center" shrinkToFit="1"/>
    </xf>
    <xf numFmtId="49" fontId="2" fillId="0" borderId="13" xfId="0" applyNumberFormat="1" applyFont="1" applyBorder="1" applyAlignment="1">
      <alignment horizontal="center" vertical="center"/>
    </xf>
    <xf numFmtId="38" fontId="9" fillId="0" borderId="13" xfId="1" applyFont="1" applyBorder="1" applyAlignment="1">
      <alignment horizontal="right" vertical="center" shrinkToFit="1"/>
    </xf>
    <xf numFmtId="38" fontId="5" fillId="0" borderId="13" xfId="1" applyFont="1" applyBorder="1" applyAlignment="1">
      <alignment vertical="center" shrinkToFit="1"/>
    </xf>
    <xf numFmtId="49" fontId="0" fillId="0" borderId="0" xfId="0" applyNumberFormat="1" applyAlignment="1">
      <alignment horizontal="right" vertical="center"/>
    </xf>
    <xf numFmtId="49" fontId="2" fillId="0" borderId="43" xfId="0" applyNumberFormat="1" applyFont="1" applyBorder="1" applyAlignment="1">
      <alignment horizontal="center" vertical="center"/>
    </xf>
    <xf numFmtId="0" fontId="9" fillId="0" borderId="44" xfId="0" applyFont="1" applyBorder="1" applyAlignment="1">
      <alignment vertical="center"/>
    </xf>
    <xf numFmtId="176" fontId="9" fillId="0" borderId="44" xfId="0" applyNumberFormat="1" applyFont="1" applyBorder="1" applyAlignment="1">
      <alignment vertical="center" shrinkToFit="1"/>
    </xf>
    <xf numFmtId="0" fontId="3" fillId="0" borderId="44" xfId="0" applyFont="1" applyBorder="1" applyAlignment="1">
      <alignment vertical="center" shrinkToFit="1"/>
    </xf>
    <xf numFmtId="0" fontId="2" fillId="0" borderId="44" xfId="0" applyFont="1" applyBorder="1" applyAlignment="1">
      <alignment horizontal="center" vertical="center"/>
    </xf>
    <xf numFmtId="0" fontId="9" fillId="0" borderId="44" xfId="0" applyFont="1" applyBorder="1" applyAlignment="1">
      <alignment vertical="center" shrinkToFit="1"/>
    </xf>
    <xf numFmtId="49" fontId="2" fillId="0" borderId="44" xfId="0" applyNumberFormat="1" applyFont="1" applyBorder="1" applyAlignment="1">
      <alignment horizontal="right" vertical="center"/>
    </xf>
    <xf numFmtId="38" fontId="8" fillId="0" borderId="44" xfId="0" applyNumberFormat="1" applyFont="1" applyBorder="1" applyAlignment="1">
      <alignment vertical="center"/>
    </xf>
    <xf numFmtId="176" fontId="2" fillId="0" borderId="44" xfId="0" applyNumberFormat="1" applyFont="1" applyBorder="1" applyAlignment="1">
      <alignment horizontal="center" vertical="center"/>
    </xf>
    <xf numFmtId="38" fontId="15" fillId="0" borderId="44" xfId="0" applyNumberFormat="1" applyFont="1" applyBorder="1" applyAlignment="1">
      <alignment vertical="center"/>
    </xf>
    <xf numFmtId="0" fontId="2" fillId="2" borderId="44" xfId="0" applyFont="1" applyFill="1" applyBorder="1" applyAlignment="1">
      <alignment horizontal="center" vertical="center"/>
    </xf>
    <xf numFmtId="0" fontId="9" fillId="2" borderId="44" xfId="0" applyFont="1" applyFill="1" applyBorder="1" applyAlignment="1">
      <alignment vertical="center" shrinkToFit="1"/>
    </xf>
    <xf numFmtId="176" fontId="9" fillId="2" borderId="44" xfId="0" applyNumberFormat="1" applyFont="1" applyFill="1" applyBorder="1" applyAlignment="1">
      <alignment vertical="center" shrinkToFit="1"/>
    </xf>
    <xf numFmtId="176" fontId="3" fillId="2" borderId="44" xfId="0" applyNumberFormat="1" applyFont="1" applyFill="1" applyBorder="1" applyAlignment="1">
      <alignment vertical="center" shrinkToFit="1"/>
    </xf>
    <xf numFmtId="0" fontId="7" fillId="2" borderId="44" xfId="0" applyFont="1" applyFill="1" applyBorder="1" applyAlignment="1">
      <alignment vertical="center" shrinkToFit="1"/>
    </xf>
    <xf numFmtId="0" fontId="7" fillId="2" borderId="45" xfId="0" applyFont="1" applyFill="1" applyBorder="1" applyAlignment="1">
      <alignment vertical="center" shrinkToFit="1"/>
    </xf>
    <xf numFmtId="0" fontId="9" fillId="0" borderId="46" xfId="0" applyFont="1" applyBorder="1" applyAlignment="1">
      <alignment vertical="center" shrinkToFit="1"/>
    </xf>
    <xf numFmtId="38" fontId="9" fillId="0" borderId="8" xfId="1" applyFont="1" applyBorder="1" applyAlignment="1">
      <alignment vertical="center" shrinkToFit="1"/>
    </xf>
    <xf numFmtId="0" fontId="9" fillId="0" borderId="26" xfId="0" applyFont="1" applyBorder="1" applyAlignment="1">
      <alignment horizontal="left" vertical="center" shrinkToFit="1"/>
    </xf>
    <xf numFmtId="0" fontId="6" fillId="0" borderId="0" xfId="0" applyFont="1" applyAlignment="1">
      <alignment horizontal="center"/>
    </xf>
    <xf numFmtId="0" fontId="1" fillId="0" borderId="0" xfId="0" applyFont="1"/>
    <xf numFmtId="55" fontId="1" fillId="0" borderId="0" xfId="0" applyNumberFormat="1" applyFont="1"/>
    <xf numFmtId="0" fontId="1" fillId="0" borderId="0" xfId="0" applyFont="1" applyAlignment="1">
      <alignment horizontal="right" vertical="center"/>
    </xf>
    <xf numFmtId="49" fontId="0" fillId="0" borderId="0" xfId="0" applyNumberFormat="1" applyAlignment="1">
      <alignment horizontal="right" vertical="center" shrinkToFit="1"/>
    </xf>
    <xf numFmtId="176" fontId="9" fillId="0" borderId="0" xfId="0" applyNumberFormat="1" applyFont="1" applyAlignment="1">
      <alignment horizontal="center" vertical="center" wrapText="1"/>
    </xf>
    <xf numFmtId="0" fontId="13" fillId="0" borderId="0" xfId="0" applyFont="1" applyAlignment="1">
      <alignment vertical="center"/>
    </xf>
    <xf numFmtId="0" fontId="12" fillId="3" borderId="47" xfId="0" applyFont="1" applyFill="1" applyBorder="1" applyAlignment="1">
      <alignment horizontal="right" vertical="center"/>
    </xf>
    <xf numFmtId="0" fontId="1" fillId="0" borderId="0" xfId="0" applyFont="1" applyAlignment="1">
      <alignment vertical="center"/>
    </xf>
    <xf numFmtId="0" fontId="12" fillId="3" borderId="48" xfId="0" applyFont="1" applyFill="1" applyBorder="1" applyAlignment="1">
      <alignment horizontal="right" vertical="center"/>
    </xf>
    <xf numFmtId="0" fontId="12" fillId="3" borderId="49" xfId="0" applyFont="1" applyFill="1" applyBorder="1" applyAlignment="1">
      <alignment horizontal="right" vertical="center"/>
    </xf>
    <xf numFmtId="0" fontId="3" fillId="0" borderId="47" xfId="0" applyFont="1" applyBorder="1" applyAlignment="1">
      <alignment horizontal="center" vertical="center"/>
    </xf>
    <xf numFmtId="0" fontId="3" fillId="0" borderId="43" xfId="0" applyFont="1" applyBorder="1" applyAlignment="1">
      <alignment vertical="center"/>
    </xf>
    <xf numFmtId="0" fontId="3" fillId="0" borderId="45"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2"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vertical="center" shrinkToFit="1"/>
    </xf>
    <xf numFmtId="38" fontId="9" fillId="0" borderId="7" xfId="1" applyFont="1" applyBorder="1" applyAlignment="1">
      <alignment vertical="center" shrinkToFit="1"/>
    </xf>
    <xf numFmtId="38" fontId="5" fillId="0" borderId="54" xfId="1" applyFont="1" applyBorder="1" applyAlignment="1">
      <alignment vertical="center" shrinkToFit="1"/>
    </xf>
    <xf numFmtId="38" fontId="5" fillId="0" borderId="29" xfId="1" applyFont="1" applyBorder="1" applyAlignment="1">
      <alignment vertical="center" shrinkToFit="1"/>
    </xf>
    <xf numFmtId="38" fontId="9" fillId="0" borderId="27" xfId="1" applyFont="1" applyBorder="1" applyAlignment="1">
      <alignment vertical="center" shrinkToFit="1"/>
    </xf>
    <xf numFmtId="38" fontId="15" fillId="0" borderId="6" xfId="1" applyFont="1" applyBorder="1" applyAlignment="1">
      <alignment vertical="center" shrinkToFit="1"/>
    </xf>
    <xf numFmtId="38" fontId="3" fillId="0" borderId="29" xfId="1" applyFont="1" applyBorder="1" applyAlignment="1">
      <alignment horizontal="right" vertical="center" shrinkToFit="1"/>
    </xf>
    <xf numFmtId="0" fontId="3" fillId="0" borderId="55" xfId="0" applyFont="1" applyBorder="1" applyAlignment="1">
      <alignment vertical="center" shrinkToFit="1"/>
    </xf>
    <xf numFmtId="38" fontId="9" fillId="0" borderId="19" xfId="1" applyFont="1" applyBorder="1" applyAlignment="1">
      <alignment vertical="center" shrinkToFit="1"/>
    </xf>
    <xf numFmtId="38" fontId="9" fillId="0" borderId="56" xfId="1" applyFont="1" applyBorder="1" applyAlignment="1">
      <alignment vertical="center" shrinkToFit="1"/>
    </xf>
    <xf numFmtId="38" fontId="15" fillId="0" borderId="3" xfId="1" applyFont="1" applyBorder="1" applyAlignment="1">
      <alignment vertical="center" shrinkToFit="1"/>
    </xf>
    <xf numFmtId="38" fontId="3" fillId="0" borderId="54" xfId="1" applyFont="1" applyBorder="1" applyAlignment="1">
      <alignment horizontal="right" vertical="center" shrinkToFit="1"/>
    </xf>
    <xf numFmtId="38" fontId="3" fillId="0" borderId="54" xfId="1" applyFont="1" applyBorder="1" applyAlignment="1">
      <alignment vertical="center" shrinkToFit="1"/>
    </xf>
    <xf numFmtId="0" fontId="3" fillId="0" borderId="57" xfId="0" applyFont="1" applyBorder="1" applyAlignment="1">
      <alignment vertical="center" shrinkToFit="1"/>
    </xf>
    <xf numFmtId="38" fontId="9" fillId="0" borderId="25" xfId="1" applyFont="1" applyBorder="1" applyAlignment="1">
      <alignment vertical="center" shrinkToFit="1"/>
    </xf>
    <xf numFmtId="38" fontId="5" fillId="0" borderId="51" xfId="1" applyFont="1" applyBorder="1" applyAlignment="1">
      <alignment vertical="center" shrinkToFit="1"/>
    </xf>
    <xf numFmtId="38" fontId="9" fillId="0" borderId="58" xfId="1" applyFont="1" applyBorder="1" applyAlignment="1">
      <alignment vertical="center" shrinkToFit="1"/>
    </xf>
    <xf numFmtId="38" fontId="15" fillId="0" borderId="5" xfId="1" applyFont="1" applyBorder="1" applyAlignment="1">
      <alignment vertical="center" shrinkToFit="1"/>
    </xf>
    <xf numFmtId="38" fontId="3" fillId="0" borderId="51" xfId="1" applyFont="1" applyBorder="1" applyAlignment="1">
      <alignment vertical="center" shrinkToFit="1"/>
    </xf>
    <xf numFmtId="38" fontId="3" fillId="0" borderId="29" xfId="1" applyFont="1" applyBorder="1" applyAlignment="1">
      <alignment vertical="center" shrinkToFit="1"/>
    </xf>
    <xf numFmtId="0" fontId="3" fillId="0" borderId="15" xfId="0" applyFont="1" applyBorder="1" applyAlignment="1">
      <alignment vertical="center" shrinkToFit="1"/>
    </xf>
    <xf numFmtId="38" fontId="9" fillId="0" borderId="41" xfId="1" applyFont="1" applyBorder="1" applyAlignment="1">
      <alignment vertical="center" shrinkToFit="1"/>
    </xf>
    <xf numFmtId="38" fontId="5" fillId="0" borderId="14" xfId="1" applyFont="1" applyBorder="1" applyAlignment="1">
      <alignment vertical="center" shrinkToFit="1"/>
    </xf>
    <xf numFmtId="38" fontId="3" fillId="0" borderId="24" xfId="1" applyFont="1" applyBorder="1" applyAlignment="1">
      <alignment vertical="center" shrinkToFit="1"/>
    </xf>
    <xf numFmtId="38" fontId="9" fillId="0" borderId="0" xfId="1" applyFont="1" applyAlignment="1">
      <alignment vertical="center" shrinkToFit="1"/>
    </xf>
    <xf numFmtId="38" fontId="5" fillId="0" borderId="0" xfId="1" applyFont="1" applyAlignment="1">
      <alignment vertical="center" shrinkToFit="1"/>
    </xf>
    <xf numFmtId="38" fontId="3" fillId="0" borderId="0" xfId="1" applyFont="1" applyAlignment="1">
      <alignment vertical="center" shrinkToFit="1"/>
    </xf>
    <xf numFmtId="0" fontId="6" fillId="0" borderId="0" xfId="0" applyFont="1" applyAlignment="1">
      <alignment horizontal="center" vertical="center"/>
    </xf>
    <xf numFmtId="38" fontId="9" fillId="0" borderId="0" xfId="1" applyFont="1" applyAlignment="1">
      <alignment vertical="center"/>
    </xf>
    <xf numFmtId="38" fontId="3" fillId="0" borderId="51" xfId="1" applyFont="1" applyBorder="1" applyAlignment="1">
      <alignment horizontal="right" vertical="center" shrinkToFit="1"/>
    </xf>
    <xf numFmtId="0" fontId="3" fillId="0" borderId="0" xfId="0" applyFont="1" applyAlignment="1">
      <alignment horizontal="center" vertical="center"/>
    </xf>
    <xf numFmtId="0" fontId="9"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9" fillId="0" borderId="41" xfId="0" applyFont="1" applyBorder="1" applyAlignment="1">
      <alignment horizontal="center" vertical="center"/>
    </xf>
    <xf numFmtId="0" fontId="9" fillId="0" borderId="24" xfId="0" applyFont="1" applyBorder="1" applyAlignment="1">
      <alignment horizontal="center" vertical="center"/>
    </xf>
    <xf numFmtId="38" fontId="9" fillId="0" borderId="44" xfId="1" applyFont="1" applyBorder="1" applyAlignment="1">
      <alignment vertical="center" shrinkToFit="1"/>
    </xf>
    <xf numFmtId="38" fontId="3" fillId="0" borderId="44" xfId="1" applyFont="1" applyBorder="1" applyAlignment="1">
      <alignment vertical="center" shrinkToFit="1"/>
    </xf>
    <xf numFmtId="38" fontId="9" fillId="0" borderId="59" xfId="1" applyFont="1" applyBorder="1" applyAlignment="1">
      <alignment vertical="center" shrinkToFit="1"/>
    </xf>
    <xf numFmtId="38" fontId="3" fillId="0" borderId="60" xfId="1" applyFont="1" applyBorder="1" applyAlignment="1">
      <alignment vertical="center" shrinkToFit="1"/>
    </xf>
    <xf numFmtId="38" fontId="9" fillId="0" borderId="61" xfId="0" applyNumberFormat="1" applyFont="1" applyBorder="1" applyAlignment="1">
      <alignment vertical="center" shrinkToFit="1"/>
    </xf>
    <xf numFmtId="38" fontId="5" fillId="0" borderId="62" xfId="0" applyNumberFormat="1" applyFont="1" applyBorder="1" applyAlignment="1">
      <alignment vertical="center" shrinkToFit="1"/>
    </xf>
    <xf numFmtId="177" fontId="9" fillId="0" borderId="61" xfId="0" applyNumberFormat="1" applyFont="1" applyBorder="1" applyAlignment="1">
      <alignment vertical="center" shrinkToFit="1"/>
    </xf>
    <xf numFmtId="38" fontId="5" fillId="0" borderId="62" xfId="1" applyFont="1" applyBorder="1" applyAlignment="1">
      <alignment vertical="center" shrinkToFit="1"/>
    </xf>
    <xf numFmtId="38" fontId="3" fillId="0" borderId="0" xfId="1" applyFont="1" applyAlignment="1">
      <alignment horizontal="right" vertical="center" shrinkToFit="1"/>
    </xf>
    <xf numFmtId="0" fontId="3" fillId="0" borderId="63" xfId="0" applyFont="1" applyBorder="1" applyAlignment="1">
      <alignment vertical="center"/>
    </xf>
    <xf numFmtId="38" fontId="9" fillId="0" borderId="64" xfId="1" applyFont="1" applyBorder="1" applyAlignment="1">
      <alignment vertical="center" shrinkToFit="1"/>
    </xf>
    <xf numFmtId="38" fontId="3" fillId="0" borderId="64" xfId="1" applyFont="1" applyBorder="1" applyAlignment="1">
      <alignment vertical="center" shrinkToFit="1"/>
    </xf>
    <xf numFmtId="38" fontId="9" fillId="0" borderId="65" xfId="1" applyFont="1" applyBorder="1" applyAlignment="1">
      <alignment vertical="center" shrinkToFit="1"/>
    </xf>
    <xf numFmtId="38" fontId="3" fillId="0" borderId="66" xfId="1" applyFont="1" applyBorder="1" applyAlignment="1">
      <alignment vertical="center" shrinkToFit="1"/>
    </xf>
    <xf numFmtId="38" fontId="9" fillId="2" borderId="67" xfId="0" applyNumberFormat="1" applyFont="1" applyFill="1" applyBorder="1" applyAlignment="1">
      <alignment vertical="center" shrinkToFit="1"/>
    </xf>
    <xf numFmtId="38" fontId="5" fillId="2" borderId="68" xfId="0" applyNumberFormat="1" applyFont="1" applyFill="1" applyBorder="1" applyAlignment="1">
      <alignment vertical="center" shrinkToFit="1"/>
    </xf>
    <xf numFmtId="38" fontId="5" fillId="2" borderId="68" xfId="1" applyFont="1" applyFill="1" applyBorder="1" applyAlignment="1">
      <alignment vertical="center" shrinkToFit="1"/>
    </xf>
    <xf numFmtId="177" fontId="9" fillId="0" borderId="67" xfId="0" applyNumberFormat="1" applyFont="1" applyBorder="1" applyAlignment="1">
      <alignment vertical="center" shrinkToFit="1"/>
    </xf>
    <xf numFmtId="0" fontId="7" fillId="0" borderId="69" xfId="0" applyFont="1" applyBorder="1" applyAlignment="1">
      <alignment horizontal="center" vertical="center"/>
    </xf>
    <xf numFmtId="38" fontId="9" fillId="0" borderId="70" xfId="1" applyFont="1" applyBorder="1" applyAlignment="1">
      <alignment vertical="center" shrinkToFit="1"/>
    </xf>
    <xf numFmtId="38" fontId="3" fillId="0" borderId="70" xfId="1" applyFont="1" applyBorder="1" applyAlignment="1">
      <alignment vertical="center" shrinkToFit="1"/>
    </xf>
    <xf numFmtId="38" fontId="3" fillId="0" borderId="70" xfId="1" applyFont="1" applyBorder="1" applyAlignment="1">
      <alignment horizontal="center" vertical="center"/>
    </xf>
    <xf numFmtId="38" fontId="9" fillId="0" borderId="71" xfId="0" applyNumberFormat="1" applyFont="1" applyBorder="1" applyAlignment="1">
      <alignment vertical="center" shrinkToFit="1"/>
    </xf>
    <xf numFmtId="38" fontId="5" fillId="0" borderId="72" xfId="0" applyNumberFormat="1" applyFont="1" applyBorder="1" applyAlignment="1">
      <alignment vertical="center" shrinkToFit="1"/>
    </xf>
    <xf numFmtId="38" fontId="9" fillId="2" borderId="71" xfId="0" applyNumberFormat="1" applyFont="1" applyFill="1" applyBorder="1" applyAlignment="1">
      <alignment horizontal="center" vertical="center" shrinkToFit="1"/>
    </xf>
    <xf numFmtId="38" fontId="5" fillId="0" borderId="73" xfId="0" applyNumberFormat="1" applyFont="1" applyBorder="1" applyAlignment="1">
      <alignment vertical="center" shrinkToFit="1"/>
    </xf>
    <xf numFmtId="0" fontId="0" fillId="2" borderId="0" xfId="0" applyFill="1" applyAlignment="1" applyProtection="1">
      <alignment vertical="center"/>
      <protection locked="0"/>
    </xf>
    <xf numFmtId="0" fontId="1" fillId="0" borderId="25"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57" fontId="11" fillId="0" borderId="30" xfId="0" applyNumberFormat="1" applyFont="1" applyBorder="1" applyAlignment="1" applyProtection="1">
      <alignment horizontal="center" vertical="center" shrinkToFit="1"/>
      <protection locked="0"/>
    </xf>
    <xf numFmtId="57" fontId="11" fillId="0" borderId="40" xfId="0" applyNumberFormat="1"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38" fontId="11" fillId="0" borderId="5" xfId="1" applyFont="1" applyBorder="1" applyAlignment="1" applyProtection="1">
      <alignment horizontal="center" vertical="center" shrinkToFit="1"/>
      <protection locked="0"/>
    </xf>
    <xf numFmtId="0" fontId="0" fillId="0" borderId="43" xfId="0" applyBorder="1" applyAlignment="1" applyProtection="1">
      <alignment vertical="center"/>
      <protection locked="0"/>
    </xf>
    <xf numFmtId="0" fontId="0" fillId="0" borderId="44" xfId="0" applyBorder="1" applyAlignment="1" applyProtection="1">
      <alignment vertical="center"/>
      <protection locked="0"/>
    </xf>
    <xf numFmtId="0" fontId="0" fillId="0" borderId="11" xfId="0" applyBorder="1" applyAlignment="1" applyProtection="1">
      <alignment vertical="center"/>
      <protection locked="0"/>
    </xf>
    <xf numFmtId="0" fontId="0" fillId="0" borderId="0" xfId="0" applyAlignment="1" applyProtection="1">
      <alignment vertical="center"/>
      <protection locked="0"/>
    </xf>
    <xf numFmtId="0" fontId="0" fillId="0" borderId="63" xfId="0" applyBorder="1" applyAlignment="1" applyProtection="1">
      <alignment vertical="center"/>
      <protection locked="0"/>
    </xf>
    <xf numFmtId="0" fontId="0" fillId="0" borderId="64" xfId="0" applyBorder="1" applyAlignment="1" applyProtection="1">
      <alignment vertical="center"/>
      <protection locked="0"/>
    </xf>
    <xf numFmtId="178" fontId="9" fillId="0" borderId="67" xfId="0" applyNumberFormat="1" applyFont="1" applyBorder="1" applyAlignment="1">
      <alignment vertical="center" shrinkToFit="1"/>
    </xf>
    <xf numFmtId="38" fontId="9" fillId="0" borderId="32" xfId="1"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1026" name="Picture 2">
              <a:extLst>
                <a:ext uri="{FF2B5EF4-FFF2-40B4-BE49-F238E27FC236}">
                  <a16:creationId xmlns:a16="http://schemas.microsoft.com/office/drawing/2014/main" id="{00000000-0008-0000-0100-000002040000}"/>
                </a:ext>
              </a:extLst>
            </xdr:cNvPr>
            <xdr:cNvPicPr>
              <a:picLocks noChangeAspect="1" noChangeArrowheads="1"/>
              <a:extLst>
                <a:ext uri="{84589F7E-364E-4C9E-8A38-B11213B215E9}">
                  <a14:cameraTool cellRange="表紙!$B$2:$J$3" spid="_x0000_s132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116417</xdr:colOff>
          <xdr:row>3</xdr:row>
          <xdr:rowOff>0</xdr:rowOff>
        </xdr:to>
        <xdr:pic>
          <xdr:nvPicPr>
            <xdr:cNvPr id="2049" name="Picture 1">
              <a:extLst>
                <a:ext uri="{FF2B5EF4-FFF2-40B4-BE49-F238E27FC236}">
                  <a16:creationId xmlns:a16="http://schemas.microsoft.com/office/drawing/2014/main" id="{00000000-0008-0000-0200-000001080000}"/>
                </a:ext>
              </a:extLst>
            </xdr:cNvPr>
            <xdr:cNvPicPr>
              <a:picLocks noChangeAspect="1" noChangeArrowheads="1"/>
              <a:extLst>
                <a:ext uri="{84589F7E-364E-4C9E-8A38-B11213B215E9}">
                  <a14:cameraTool cellRange="表紙!$B$2:$J$3" spid="_x0000_s234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116417</xdr:colOff>
          <xdr:row>3</xdr:row>
          <xdr:rowOff>0</xdr:rowOff>
        </xdr:to>
        <xdr:pic>
          <xdr:nvPicPr>
            <xdr:cNvPr id="3073" name="Picture 1">
              <a:extLst>
                <a:ext uri="{FF2B5EF4-FFF2-40B4-BE49-F238E27FC236}">
                  <a16:creationId xmlns:a16="http://schemas.microsoft.com/office/drawing/2014/main" id="{00000000-0008-0000-0300-0000010C0000}"/>
                </a:ext>
              </a:extLst>
            </xdr:cNvPr>
            <xdr:cNvPicPr>
              <a:picLocks noChangeAspect="1" noChangeArrowheads="1"/>
              <a:extLst>
                <a:ext uri="{84589F7E-364E-4C9E-8A38-B11213B215E9}">
                  <a14:cameraTool cellRange="表紙!$B$2:$J$3" spid="_x0000_s337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116417</xdr:colOff>
          <xdr:row>3</xdr:row>
          <xdr:rowOff>0</xdr:rowOff>
        </xdr:to>
        <xdr:pic>
          <xdr:nvPicPr>
            <xdr:cNvPr id="4097" name="Picture 1">
              <a:extLst>
                <a:ext uri="{FF2B5EF4-FFF2-40B4-BE49-F238E27FC236}">
                  <a16:creationId xmlns:a16="http://schemas.microsoft.com/office/drawing/2014/main" id="{00000000-0008-0000-0400-000001100000}"/>
                </a:ext>
              </a:extLst>
            </xdr:cNvPr>
            <xdr:cNvPicPr>
              <a:picLocks noChangeAspect="1" noChangeArrowheads="1"/>
              <a:extLst>
                <a:ext uri="{84589F7E-364E-4C9E-8A38-B11213B215E9}">
                  <a14:cameraTool cellRange="表紙!$B$2:$J$3" spid="_x0000_s439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116417</xdr:colOff>
          <xdr:row>3</xdr:row>
          <xdr:rowOff>0</xdr:rowOff>
        </xdr:to>
        <xdr:pic>
          <xdr:nvPicPr>
            <xdr:cNvPr id="5121" name="Picture 1">
              <a:extLst>
                <a:ext uri="{FF2B5EF4-FFF2-40B4-BE49-F238E27FC236}">
                  <a16:creationId xmlns:a16="http://schemas.microsoft.com/office/drawing/2014/main" id="{00000000-0008-0000-0500-000001140000}"/>
                </a:ext>
              </a:extLst>
            </xdr:cNvPr>
            <xdr:cNvPicPr>
              <a:picLocks noChangeAspect="1" noChangeArrowheads="1"/>
              <a:extLst>
                <a:ext uri="{84589F7E-364E-4C9E-8A38-B11213B215E9}">
                  <a14:cameraTool cellRange="表紙!$B$2:$J$3" spid="_x0000_s542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116417</xdr:colOff>
          <xdr:row>3</xdr:row>
          <xdr:rowOff>0</xdr:rowOff>
        </xdr:to>
        <xdr:pic>
          <xdr:nvPicPr>
            <xdr:cNvPr id="6145" name="Picture 1">
              <a:extLst>
                <a:ext uri="{FF2B5EF4-FFF2-40B4-BE49-F238E27FC236}">
                  <a16:creationId xmlns:a16="http://schemas.microsoft.com/office/drawing/2014/main" id="{00000000-0008-0000-0600-000001180000}"/>
                </a:ext>
              </a:extLst>
            </xdr:cNvPr>
            <xdr:cNvPicPr>
              <a:picLocks noChangeAspect="1" noChangeArrowheads="1"/>
              <a:extLst>
                <a:ext uri="{84589F7E-364E-4C9E-8A38-B11213B215E9}">
                  <a14:cameraTool cellRange="表紙!$B$2:$J$3" spid="_x0000_s644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116417</xdr:colOff>
          <xdr:row>3</xdr:row>
          <xdr:rowOff>0</xdr:rowOff>
        </xdr:to>
        <xdr:pic>
          <xdr:nvPicPr>
            <xdr:cNvPr id="7169" name="Picture 1">
              <a:extLst>
                <a:ext uri="{FF2B5EF4-FFF2-40B4-BE49-F238E27FC236}">
                  <a16:creationId xmlns:a16="http://schemas.microsoft.com/office/drawing/2014/main" id="{00000000-0008-0000-0700-0000011C0000}"/>
                </a:ext>
              </a:extLst>
            </xdr:cNvPr>
            <xdr:cNvPicPr>
              <a:picLocks noChangeAspect="1" noChangeArrowheads="1"/>
              <a:extLst>
                <a:ext uri="{84589F7E-364E-4C9E-8A38-B11213B215E9}">
                  <a14:cameraTool cellRange="表紙!$B$2:$J$3" spid="_x0000_s746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116417</xdr:colOff>
          <xdr:row>3</xdr:row>
          <xdr:rowOff>0</xdr:rowOff>
        </xdr:to>
        <xdr:pic>
          <xdr:nvPicPr>
            <xdr:cNvPr id="8193" name="Picture 1">
              <a:extLst>
                <a:ext uri="{FF2B5EF4-FFF2-40B4-BE49-F238E27FC236}">
                  <a16:creationId xmlns:a16="http://schemas.microsoft.com/office/drawing/2014/main" id="{00000000-0008-0000-0800-000001200000}"/>
                </a:ext>
              </a:extLst>
            </xdr:cNvPr>
            <xdr:cNvPicPr>
              <a:picLocks noChangeAspect="1" noChangeArrowheads="1"/>
              <a:extLst>
                <a:ext uri="{84589F7E-364E-4C9E-8A38-B11213B215E9}">
                  <a14:cameraTool cellRange="表紙!$B$2:$J$3" spid="_x0000_s849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RowHeight="13.5" x14ac:dyDescent="0.15"/>
  <cols>
    <col min="1" max="1" width="4.625" style="11" customWidth="1"/>
    <col min="2" max="3" width="22.625" style="11" customWidth="1"/>
    <col min="4" max="5" width="18.625" style="11" customWidth="1"/>
    <col min="6" max="6" width="9.625" style="11" customWidth="1"/>
    <col min="7" max="7" width="12.625" style="11" customWidth="1"/>
    <col min="8" max="8" width="5.625" style="11" customWidth="1"/>
    <col min="9" max="9" width="9.625" style="11" customWidth="1"/>
    <col min="10" max="10" width="10.625" style="11" customWidth="1"/>
    <col min="11" max="11" width="4.625" style="11" customWidth="1"/>
    <col min="12" max="16384" width="9" style="11"/>
  </cols>
  <sheetData>
    <row r="1" spans="1:11" ht="30" customHeight="1" x14ac:dyDescent="0.15">
      <c r="A1" s="8"/>
      <c r="B1" s="9" t="s">
        <v>147</v>
      </c>
      <c r="C1" s="8"/>
      <c r="D1" s="8"/>
      <c r="E1" s="8"/>
      <c r="F1" s="8"/>
      <c r="G1" s="8"/>
      <c r="H1" s="8"/>
      <c r="I1" s="8"/>
      <c r="J1" s="10" t="s">
        <v>210</v>
      </c>
      <c r="K1" s="8"/>
    </row>
    <row r="2" spans="1:11" s="18" customFormat="1" ht="15" customHeight="1" x14ac:dyDescent="0.15">
      <c r="A2" s="12"/>
      <c r="B2" s="13" t="s">
        <v>148</v>
      </c>
      <c r="C2" s="14" t="s">
        <v>149</v>
      </c>
      <c r="D2" s="14" t="s">
        <v>150</v>
      </c>
      <c r="E2" s="14" t="s">
        <v>151</v>
      </c>
      <c r="F2" s="14" t="s">
        <v>0</v>
      </c>
      <c r="G2" s="15" t="s">
        <v>152</v>
      </c>
      <c r="H2" s="16" t="s">
        <v>153</v>
      </c>
      <c r="I2" s="14" t="s">
        <v>1</v>
      </c>
      <c r="J2" s="17" t="s">
        <v>2</v>
      </c>
      <c r="K2" s="12"/>
    </row>
    <row r="3" spans="1:11" s="20" customFormat="1" ht="30" customHeight="1" x14ac:dyDescent="0.15">
      <c r="A3" s="19"/>
      <c r="B3" s="256"/>
      <c r="C3" s="257"/>
      <c r="D3" s="257"/>
      <c r="E3" s="257"/>
      <c r="F3" s="257"/>
      <c r="G3" s="258"/>
      <c r="H3" s="259"/>
      <c r="I3" s="260"/>
      <c r="J3" s="261"/>
      <c r="K3" s="19"/>
    </row>
    <row r="4" spans="1:11" ht="15" customHeight="1" x14ac:dyDescent="0.15">
      <c r="A4" s="8"/>
      <c r="B4" s="8"/>
      <c r="C4" s="8"/>
      <c r="D4" s="8"/>
      <c r="E4" s="8"/>
      <c r="F4" s="8"/>
      <c r="G4" s="8"/>
      <c r="H4" s="8"/>
      <c r="I4" s="8"/>
      <c r="J4" s="8"/>
      <c r="K4" s="8"/>
    </row>
    <row r="5" spans="1:11" ht="15" customHeight="1" x14ac:dyDescent="0.15">
      <c r="A5" s="8"/>
      <c r="B5" s="8" t="s">
        <v>154</v>
      </c>
      <c r="C5" s="8"/>
      <c r="D5" s="8"/>
      <c r="E5" s="8"/>
      <c r="F5" s="8"/>
      <c r="G5" s="8"/>
      <c r="H5" s="8"/>
      <c r="I5" s="8"/>
      <c r="J5" s="8"/>
      <c r="K5" s="8"/>
    </row>
    <row r="6" spans="1:11" ht="17.100000000000001" customHeight="1" x14ac:dyDescent="0.15">
      <c r="A6" s="8"/>
      <c r="B6" s="262"/>
      <c r="C6" s="263"/>
      <c r="D6" s="263"/>
      <c r="E6" s="263"/>
      <c r="F6" s="263"/>
      <c r="G6" s="263"/>
      <c r="H6" s="263"/>
      <c r="I6" s="263"/>
      <c r="J6" s="263"/>
      <c r="K6" s="21"/>
    </row>
    <row r="7" spans="1:11" ht="17.100000000000001" customHeight="1" x14ac:dyDescent="0.15">
      <c r="A7" s="8"/>
      <c r="B7" s="264"/>
      <c r="C7" s="265"/>
      <c r="D7" s="265"/>
      <c r="E7" s="265"/>
      <c r="F7" s="265"/>
      <c r="G7" s="265"/>
      <c r="H7" s="265"/>
      <c r="I7" s="265"/>
      <c r="J7" s="265"/>
      <c r="K7" s="21"/>
    </row>
    <row r="8" spans="1:11" ht="17.100000000000001" customHeight="1" x14ac:dyDescent="0.15">
      <c r="A8" s="8"/>
      <c r="B8" s="266"/>
      <c r="C8" s="267"/>
      <c r="D8" s="267"/>
      <c r="E8" s="267"/>
      <c r="F8" s="267"/>
      <c r="G8" s="267"/>
      <c r="H8" s="267"/>
      <c r="I8" s="267"/>
      <c r="J8" s="267"/>
      <c r="K8" s="21"/>
    </row>
    <row r="9" spans="1:11" ht="15.95" customHeight="1" x14ac:dyDescent="0.15">
      <c r="A9" s="8"/>
      <c r="B9" s="8"/>
      <c r="C9" s="8"/>
      <c r="D9" s="8"/>
      <c r="E9" s="8"/>
      <c r="F9" s="255"/>
      <c r="G9" s="8"/>
      <c r="H9" s="8"/>
      <c r="I9" s="8"/>
      <c r="J9" s="8"/>
      <c r="K9" s="8"/>
    </row>
    <row r="10" spans="1:11" ht="15.95" customHeight="1" x14ac:dyDescent="0.15">
      <c r="A10" s="8"/>
      <c r="B10" s="8"/>
      <c r="C10" s="8"/>
      <c r="D10" s="8"/>
      <c r="E10" s="8"/>
      <c r="F10" s="8"/>
      <c r="G10" s="8"/>
      <c r="H10" s="8"/>
      <c r="I10" s="8"/>
      <c r="J10" s="8"/>
      <c r="K10" s="8"/>
    </row>
    <row r="11" spans="1:11" ht="15.95" customHeight="1" x14ac:dyDescent="0.15">
      <c r="A11" s="8"/>
      <c r="B11" s="19" t="s">
        <v>155</v>
      </c>
      <c r="C11" s="8"/>
      <c r="D11" s="8"/>
      <c r="E11" s="8"/>
      <c r="F11" s="8"/>
      <c r="G11" s="8"/>
      <c r="H11" s="8"/>
      <c r="I11" s="8"/>
      <c r="J11" s="8"/>
      <c r="K11" s="8"/>
    </row>
    <row r="12" spans="1:11" ht="15.95" customHeight="1" x14ac:dyDescent="0.15">
      <c r="A12" s="8"/>
      <c r="B12" s="22" t="s">
        <v>156</v>
      </c>
      <c r="C12" s="8"/>
      <c r="D12" s="8"/>
      <c r="E12" s="8"/>
      <c r="F12" s="8"/>
      <c r="G12" s="8"/>
      <c r="H12" s="8"/>
      <c r="I12" s="8"/>
      <c r="J12" s="8"/>
      <c r="K12" s="8"/>
    </row>
    <row r="13" spans="1:11" ht="15.95" customHeight="1" x14ac:dyDescent="0.15">
      <c r="A13" s="8"/>
      <c r="B13" s="22" t="s">
        <v>157</v>
      </c>
      <c r="C13" s="8"/>
      <c r="D13" s="8"/>
      <c r="E13" s="8"/>
      <c r="F13" s="8"/>
      <c r="G13" s="8"/>
      <c r="H13" s="8"/>
      <c r="I13" s="8"/>
      <c r="J13" s="8"/>
      <c r="K13" s="8"/>
    </row>
    <row r="14" spans="1:11" ht="15.95" customHeight="1" x14ac:dyDescent="0.15">
      <c r="A14" s="8"/>
      <c r="B14" s="22" t="s">
        <v>355</v>
      </c>
      <c r="C14" s="8"/>
      <c r="D14" s="8"/>
      <c r="E14" s="8"/>
      <c r="F14" s="8"/>
      <c r="G14" s="8"/>
      <c r="H14" s="8"/>
      <c r="I14" s="8"/>
      <c r="J14" s="8"/>
      <c r="K14" s="8"/>
    </row>
    <row r="15" spans="1:11" ht="15.95" customHeight="1" x14ac:dyDescent="0.15">
      <c r="A15" s="8"/>
      <c r="B15" s="22" t="s">
        <v>158</v>
      </c>
      <c r="C15" s="8"/>
      <c r="D15" s="8"/>
      <c r="E15" s="8"/>
      <c r="F15" s="8"/>
      <c r="G15" s="8"/>
      <c r="H15" s="8"/>
      <c r="I15" s="8"/>
      <c r="J15" s="8"/>
      <c r="K15" s="8"/>
    </row>
    <row r="16" spans="1:11" ht="15.95" customHeight="1" x14ac:dyDescent="0.15">
      <c r="A16" s="8"/>
      <c r="B16" s="22" t="s">
        <v>159</v>
      </c>
      <c r="C16" s="8"/>
      <c r="D16" s="8"/>
      <c r="E16" s="8"/>
      <c r="F16" s="8"/>
      <c r="G16" s="8"/>
      <c r="H16" s="8"/>
      <c r="I16" s="8"/>
      <c r="J16" s="8"/>
      <c r="K16" s="8"/>
    </row>
    <row r="17" spans="1:11" ht="15.95" customHeight="1" x14ac:dyDescent="0.15">
      <c r="A17" s="8"/>
      <c r="B17" s="22" t="s">
        <v>160</v>
      </c>
      <c r="C17" s="8"/>
      <c r="D17" s="8"/>
      <c r="E17" s="8"/>
      <c r="F17" s="8"/>
      <c r="G17" s="8"/>
      <c r="H17" s="8"/>
      <c r="I17" s="8"/>
      <c r="J17" s="8"/>
      <c r="K17" s="8"/>
    </row>
    <row r="18" spans="1:11" ht="15.95" customHeight="1" x14ac:dyDescent="0.15">
      <c r="A18" s="8"/>
      <c r="B18" s="22" t="s">
        <v>161</v>
      </c>
      <c r="C18" s="8"/>
      <c r="D18" s="8"/>
      <c r="E18" s="8"/>
      <c r="F18" s="8"/>
      <c r="G18" s="8"/>
      <c r="H18" s="8"/>
      <c r="I18" s="8"/>
      <c r="J18" s="8"/>
      <c r="K18" s="8"/>
    </row>
    <row r="19" spans="1:11" ht="15.95" customHeight="1" x14ac:dyDescent="0.15">
      <c r="A19" s="8"/>
      <c r="B19" s="8"/>
      <c r="C19" s="8"/>
      <c r="D19" s="8"/>
      <c r="E19" s="8"/>
      <c r="F19" s="8"/>
      <c r="G19" s="8"/>
      <c r="H19" s="8"/>
      <c r="I19" s="8"/>
      <c r="J19" s="8"/>
      <c r="K19" s="8"/>
    </row>
    <row r="20" spans="1:11" ht="15.95" customHeight="1" x14ac:dyDescent="0.15">
      <c r="A20" s="8"/>
      <c r="B20" s="19" t="s">
        <v>162</v>
      </c>
      <c r="C20" s="8"/>
      <c r="D20" s="8"/>
      <c r="E20" s="8"/>
      <c r="F20" s="8"/>
      <c r="G20" s="8"/>
      <c r="H20" s="8"/>
      <c r="I20" s="8"/>
      <c r="J20" s="8"/>
      <c r="K20" s="8"/>
    </row>
    <row r="21" spans="1:11" ht="15.95" customHeight="1" x14ac:dyDescent="0.15">
      <c r="A21" s="8"/>
      <c r="B21" s="22" t="s">
        <v>163</v>
      </c>
      <c r="C21" s="8"/>
      <c r="D21" s="8"/>
      <c r="E21" s="8"/>
      <c r="F21" s="8"/>
      <c r="G21" s="8"/>
      <c r="H21" s="8"/>
      <c r="I21" s="8"/>
      <c r="J21" s="8"/>
      <c r="K21" s="8"/>
    </row>
    <row r="22" spans="1:11" ht="15.95" customHeight="1" x14ac:dyDescent="0.15">
      <c r="A22" s="8"/>
      <c r="B22" s="22" t="s">
        <v>164</v>
      </c>
      <c r="C22" s="8"/>
      <c r="D22" s="8"/>
      <c r="E22" s="8"/>
      <c r="F22" s="8"/>
      <c r="G22" s="8"/>
      <c r="H22" s="8"/>
      <c r="I22" s="8"/>
      <c r="J22" s="8"/>
      <c r="K22" s="8"/>
    </row>
    <row r="23" spans="1:11" ht="15.95" customHeight="1" x14ac:dyDescent="0.15">
      <c r="A23" s="8"/>
      <c r="B23" s="22" t="s">
        <v>165</v>
      </c>
      <c r="C23" s="8"/>
      <c r="D23" s="8"/>
      <c r="E23" s="8"/>
      <c r="F23" s="8"/>
      <c r="G23" s="8"/>
      <c r="H23" s="8"/>
      <c r="I23" s="8"/>
      <c r="J23" s="8"/>
      <c r="K23" s="8"/>
    </row>
    <row r="24" spans="1:11" ht="15.95" customHeight="1" x14ac:dyDescent="0.15">
      <c r="A24" s="8"/>
      <c r="B24" s="8"/>
      <c r="C24" s="8"/>
      <c r="D24" s="8"/>
      <c r="E24" s="8"/>
      <c r="F24" s="8"/>
      <c r="G24" s="8"/>
      <c r="H24" s="8"/>
      <c r="I24" s="8"/>
      <c r="J24" s="8"/>
      <c r="K24" s="8"/>
    </row>
    <row r="25" spans="1:11" ht="15.95" customHeight="1" x14ac:dyDescent="0.15">
      <c r="A25" s="8"/>
      <c r="B25" s="19" t="s">
        <v>166</v>
      </c>
      <c r="C25" s="8"/>
      <c r="D25" s="8"/>
      <c r="E25" s="8"/>
      <c r="F25" s="8"/>
      <c r="G25" s="8"/>
      <c r="H25" s="8"/>
      <c r="I25" s="8"/>
      <c r="J25" s="8"/>
      <c r="K25" s="8"/>
    </row>
    <row r="26" spans="1:11" ht="15.95" customHeight="1" x14ac:dyDescent="0.15">
      <c r="A26" s="8"/>
      <c r="B26" s="22" t="s">
        <v>167</v>
      </c>
      <c r="C26" s="8"/>
      <c r="D26" s="8"/>
      <c r="E26" s="8"/>
      <c r="F26" s="8"/>
      <c r="G26" s="8"/>
      <c r="H26" s="8"/>
      <c r="I26" s="8"/>
      <c r="J26" s="8"/>
      <c r="K26" s="8"/>
    </row>
    <row r="27" spans="1:11" ht="15.95" customHeight="1" x14ac:dyDescent="0.15">
      <c r="A27" s="8"/>
      <c r="B27" s="22" t="s">
        <v>168</v>
      </c>
      <c r="C27" s="8"/>
      <c r="D27" s="8"/>
      <c r="E27" s="8"/>
      <c r="F27" s="8"/>
      <c r="G27" s="8"/>
      <c r="H27" s="8"/>
      <c r="I27" s="8"/>
      <c r="J27" s="8"/>
      <c r="K27" s="8"/>
    </row>
    <row r="28" spans="1:11" ht="15.95" customHeight="1" x14ac:dyDescent="0.15">
      <c r="A28" s="8"/>
      <c r="B28" s="22" t="s">
        <v>169</v>
      </c>
      <c r="C28" s="8"/>
      <c r="D28" s="8"/>
      <c r="E28" s="8"/>
      <c r="F28" s="8"/>
      <c r="G28" s="8"/>
      <c r="H28" s="8"/>
      <c r="I28" s="8"/>
      <c r="J28" s="8"/>
      <c r="K28" s="8"/>
    </row>
    <row r="29" spans="1:11" ht="15.95" customHeight="1" x14ac:dyDescent="0.15">
      <c r="A29" s="8"/>
      <c r="B29" s="8"/>
      <c r="C29" s="8"/>
      <c r="D29" s="8"/>
      <c r="E29" s="8"/>
      <c r="F29" s="8"/>
      <c r="G29" s="8"/>
      <c r="H29" s="8"/>
      <c r="I29" s="8"/>
      <c r="J29" s="8"/>
      <c r="K29" s="8"/>
    </row>
    <row r="30" spans="1:11" ht="15.95" customHeight="1" x14ac:dyDescent="0.15">
      <c r="A30" s="8"/>
      <c r="B30" s="8"/>
      <c r="C30" s="8"/>
      <c r="D30" s="8"/>
      <c r="E30" s="8"/>
      <c r="F30" s="8"/>
      <c r="G30" s="8"/>
      <c r="H30" s="8"/>
      <c r="I30" s="8"/>
      <c r="J30" s="8"/>
      <c r="K30" s="8"/>
    </row>
    <row r="31" spans="1:11" ht="15.95" customHeight="1" x14ac:dyDescent="0.15">
      <c r="A31" s="8"/>
      <c r="B31" s="8"/>
      <c r="C31" s="8"/>
      <c r="D31" s="8"/>
      <c r="E31" s="8"/>
      <c r="F31" s="8"/>
      <c r="G31" s="8"/>
      <c r="H31" s="8"/>
      <c r="I31" s="8"/>
      <c r="J31" s="8"/>
      <c r="K31" s="8"/>
    </row>
    <row r="32" spans="1:11" ht="15.95" customHeight="1" x14ac:dyDescent="0.15">
      <c r="A32" s="8"/>
      <c r="B32" s="8"/>
      <c r="C32" s="8"/>
      <c r="D32" s="8"/>
      <c r="E32" s="8"/>
      <c r="F32" s="8"/>
      <c r="G32" s="8"/>
      <c r="H32" s="8"/>
      <c r="I32" s="8"/>
      <c r="J32" s="8"/>
      <c r="K32" s="8"/>
    </row>
  </sheetData>
  <sheetProtection algorithmName="SHA-512" hashValue="HK39CuM8jwf7JF/fdFSHYvzEiqAQ2YJI+6Sgex24GW6xBZW1pxd9CNnPhSz6jNDSIvU+AUHrEmuUAXPTkH4isg==" saltValue="bLSgItQE3B+tkEi/kpCgtQ==" spinCount="100000" sheet="1" objects="1" scenarios="1"/>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6"/>
  <sheetViews>
    <sheetView zoomScale="90" zoomScaleNormal="90" workbookViewId="0">
      <selection activeCell="C10" sqref="C10"/>
    </sheetView>
  </sheetViews>
  <sheetFormatPr defaultRowHeight="14.25" x14ac:dyDescent="0.15"/>
  <cols>
    <col min="1" max="1" width="15.625" style="174" customWidth="1"/>
    <col min="2" max="19" width="7.625" style="175" customWidth="1"/>
    <col min="20" max="20" width="3.625" style="175" customWidth="1"/>
    <col min="21" max="21" width="2.625" style="177" customWidth="1"/>
  </cols>
  <sheetData>
    <row r="1" spans="1:21" ht="15" customHeight="1" x14ac:dyDescent="0.15">
      <c r="S1" s="176"/>
      <c r="T1" s="154" t="s">
        <v>524</v>
      </c>
    </row>
    <row r="2" spans="1:21" ht="15" customHeight="1" x14ac:dyDescent="0.15">
      <c r="T2" s="33" t="s">
        <v>178</v>
      </c>
    </row>
    <row r="3" spans="1:21" ht="15" customHeight="1" x14ac:dyDescent="0.15">
      <c r="T3" s="178"/>
    </row>
    <row r="4" spans="1:21" s="175" customFormat="1" ht="5.0999999999999996" customHeight="1" x14ac:dyDescent="0.15">
      <c r="A4" s="174"/>
      <c r="T4" s="179"/>
      <c r="U4" s="177"/>
    </row>
    <row r="5" spans="1:21" s="175" customFormat="1" ht="15" customHeight="1" x14ac:dyDescent="0.15">
      <c r="B5" s="180"/>
      <c r="C5" s="180"/>
      <c r="U5" s="181" t="s">
        <v>128</v>
      </c>
    </row>
    <row r="6" spans="1:21" s="175" customFormat="1" ht="15" customHeight="1" x14ac:dyDescent="0.15">
      <c r="A6" s="182" t="s">
        <v>180</v>
      </c>
      <c r="B6" s="180"/>
      <c r="C6" s="180"/>
      <c r="U6" s="183" t="s">
        <v>135</v>
      </c>
    </row>
    <row r="7" spans="1:21" s="175" customFormat="1" ht="15" customHeight="1" x14ac:dyDescent="0.15">
      <c r="B7" s="180"/>
      <c r="C7" s="180"/>
      <c r="U7" s="184" t="s">
        <v>170</v>
      </c>
    </row>
    <row r="8" spans="1:21" s="175" customFormat="1" ht="20.100000000000001" customHeight="1" x14ac:dyDescent="0.15">
      <c r="A8" s="185"/>
      <c r="B8" s="186" t="s">
        <v>181</v>
      </c>
      <c r="C8" s="187"/>
      <c r="D8" s="186" t="s">
        <v>171</v>
      </c>
      <c r="E8" s="187"/>
      <c r="F8" s="186" t="s">
        <v>172</v>
      </c>
      <c r="G8" s="187"/>
      <c r="H8" s="186" t="s">
        <v>173</v>
      </c>
      <c r="I8" s="187"/>
      <c r="J8" s="186" t="s">
        <v>182</v>
      </c>
      <c r="K8" s="187"/>
      <c r="L8" s="186" t="s">
        <v>204</v>
      </c>
      <c r="M8" s="187"/>
      <c r="N8" s="186" t="s">
        <v>217</v>
      </c>
      <c r="O8" s="187"/>
      <c r="P8" s="186" t="s">
        <v>174</v>
      </c>
      <c r="Q8" s="187"/>
      <c r="R8" s="186" t="s">
        <v>175</v>
      </c>
      <c r="S8" s="187"/>
      <c r="T8" s="188"/>
      <c r="U8" s="177"/>
    </row>
    <row r="9" spans="1:21" s="175" customFormat="1" ht="20.100000000000001" customHeight="1" x14ac:dyDescent="0.15">
      <c r="A9" s="189" t="s">
        <v>39</v>
      </c>
      <c r="B9" s="105" t="s">
        <v>176</v>
      </c>
      <c r="C9" s="190" t="s">
        <v>177</v>
      </c>
      <c r="D9" s="105" t="s">
        <v>176</v>
      </c>
      <c r="E9" s="190" t="s">
        <v>177</v>
      </c>
      <c r="F9" s="105" t="s">
        <v>176</v>
      </c>
      <c r="G9" s="190" t="s">
        <v>177</v>
      </c>
      <c r="H9" s="105" t="s">
        <v>176</v>
      </c>
      <c r="I9" s="190" t="s">
        <v>177</v>
      </c>
      <c r="J9" s="105" t="s">
        <v>176</v>
      </c>
      <c r="K9" s="190" t="s">
        <v>177</v>
      </c>
      <c r="L9" s="105" t="s">
        <v>176</v>
      </c>
      <c r="M9" s="190" t="s">
        <v>177</v>
      </c>
      <c r="N9" s="105" t="s">
        <v>176</v>
      </c>
      <c r="O9" s="190" t="s">
        <v>177</v>
      </c>
      <c r="P9" s="105" t="s">
        <v>176</v>
      </c>
      <c r="Q9" s="190" t="s">
        <v>177</v>
      </c>
      <c r="R9" s="105" t="s">
        <v>176</v>
      </c>
      <c r="S9" s="190" t="s">
        <v>177</v>
      </c>
      <c r="T9" s="191" t="s">
        <v>40</v>
      </c>
      <c r="U9" s="177"/>
    </row>
    <row r="10" spans="1:21" s="182" customFormat="1" ht="20.100000000000001" customHeight="1" x14ac:dyDescent="0.15">
      <c r="A10" s="192" t="s">
        <v>183</v>
      </c>
      <c r="B10" s="193">
        <f>八頭・鳥取2・3・4・岩美!C42</f>
        <v>43590</v>
      </c>
      <c r="C10" s="194">
        <f>八頭・鳥取2・3・4・岩美!D42</f>
        <v>0</v>
      </c>
      <c r="D10" s="193">
        <f>八頭・鳥取2・3・4・岩美!G42</f>
        <v>6330</v>
      </c>
      <c r="E10" s="195">
        <f>八頭・鳥取2・3・4・岩美!H42</f>
        <v>0</v>
      </c>
      <c r="F10" s="193">
        <f>八頭・鳥取2・3・4・岩美!K42</f>
        <v>4625</v>
      </c>
      <c r="G10" s="195">
        <f>八頭・鳥取2・3・4・岩美!L42</f>
        <v>0</v>
      </c>
      <c r="H10" s="193">
        <f>八頭・鳥取2・3・4・岩美!O42</f>
        <v>1480</v>
      </c>
      <c r="I10" s="195">
        <f>八頭・鳥取2・3・4・岩美!P42</f>
        <v>0</v>
      </c>
      <c r="J10" s="193">
        <f>八頭・鳥取2・3・4・岩美!S42</f>
        <v>410</v>
      </c>
      <c r="K10" s="195">
        <f>八頭・鳥取2・3・4・岩美!T42</f>
        <v>0</v>
      </c>
      <c r="L10" s="193">
        <f>八頭・鳥取2・3・4・岩美!W42</f>
        <v>350</v>
      </c>
      <c r="M10" s="195">
        <f>八頭・鳥取2・3・4・岩美!X42</f>
        <v>0</v>
      </c>
      <c r="N10" s="193"/>
      <c r="O10" s="195"/>
      <c r="P10" s="193">
        <f>八頭・鳥取2・3・4・岩美!AA42</f>
        <v>1245</v>
      </c>
      <c r="Q10" s="195">
        <f>八頭・鳥取2・3・4・岩美!AB42</f>
        <v>0</v>
      </c>
      <c r="R10" s="196">
        <f>B10+D10+F10+H10+J10+L10+N10+P10</f>
        <v>58030</v>
      </c>
      <c r="S10" s="197">
        <f t="shared" ref="S10:S18" si="0">C10+E10+G10+I10+K10+M10+O10+Q10</f>
        <v>0</v>
      </c>
      <c r="T10" s="198" t="s">
        <v>323</v>
      </c>
      <c r="U10" s="177"/>
    </row>
    <row r="11" spans="1:21" s="182" customFormat="1" ht="20.100000000000001" customHeight="1" x14ac:dyDescent="0.15">
      <c r="A11" s="199" t="s">
        <v>48</v>
      </c>
      <c r="B11" s="200">
        <f>倉吉・東伯!C16</f>
        <v>11470</v>
      </c>
      <c r="C11" s="194">
        <f>倉吉・東伯!D16</f>
        <v>0</v>
      </c>
      <c r="D11" s="200">
        <f>倉吉・東伯!G16</f>
        <v>1470</v>
      </c>
      <c r="E11" s="194">
        <f>倉吉・東伯!H16</f>
        <v>0</v>
      </c>
      <c r="F11" s="200">
        <f>倉吉・東伯!K16</f>
        <v>650</v>
      </c>
      <c r="G11" s="194">
        <f>倉吉・東伯!L16</f>
        <v>0</v>
      </c>
      <c r="H11" s="200">
        <f>倉吉・東伯!O16</f>
        <v>155</v>
      </c>
      <c r="I11" s="194">
        <f>倉吉・東伯!P16</f>
        <v>0</v>
      </c>
      <c r="J11" s="200">
        <f>倉吉・東伯!S16</f>
        <v>100</v>
      </c>
      <c r="K11" s="194">
        <f>倉吉・東伯!T16</f>
        <v>0</v>
      </c>
      <c r="L11" s="200">
        <f>倉吉・東伯!W16</f>
        <v>110</v>
      </c>
      <c r="M11" s="194">
        <f>倉吉・東伯!X16</f>
        <v>0</v>
      </c>
      <c r="N11" s="200"/>
      <c r="O11" s="194"/>
      <c r="P11" s="200">
        <f>倉吉・東伯!AA16</f>
        <v>250</v>
      </c>
      <c r="Q11" s="194">
        <f>倉吉・東伯!AB16</f>
        <v>0</v>
      </c>
      <c r="R11" s="201">
        <f t="shared" ref="R11:R18" si="1">B11+D11+F11+H11+J11+L11+N11+P11</f>
        <v>14205</v>
      </c>
      <c r="S11" s="202">
        <f t="shared" si="0"/>
        <v>0</v>
      </c>
      <c r="T11" s="203">
        <v>3</v>
      </c>
      <c r="U11" s="177"/>
    </row>
    <row r="12" spans="1:21" s="182" customFormat="1" ht="20.100000000000001" customHeight="1" x14ac:dyDescent="0.15">
      <c r="A12" s="199" t="s">
        <v>184</v>
      </c>
      <c r="B12" s="200">
        <f>米子!C36</f>
        <v>31870</v>
      </c>
      <c r="C12" s="194">
        <f>米子!D36</f>
        <v>0</v>
      </c>
      <c r="D12" s="200">
        <f>米子!G36</f>
        <v>7210</v>
      </c>
      <c r="E12" s="194">
        <f>米子!H36</f>
        <v>0</v>
      </c>
      <c r="F12" s="200">
        <f>米子!K36</f>
        <v>3140</v>
      </c>
      <c r="G12" s="194">
        <f>米子!L36</f>
        <v>0</v>
      </c>
      <c r="H12" s="200">
        <f>米子!O36</f>
        <v>705</v>
      </c>
      <c r="I12" s="194">
        <f>米子!P36</f>
        <v>0</v>
      </c>
      <c r="J12" s="200">
        <f>米子!S36</f>
        <v>320</v>
      </c>
      <c r="K12" s="194">
        <f>米子!T36</f>
        <v>0</v>
      </c>
      <c r="L12" s="200">
        <f>米子!W36</f>
        <v>3800</v>
      </c>
      <c r="M12" s="194">
        <f>米子!X36</f>
        <v>0</v>
      </c>
      <c r="N12" s="200"/>
      <c r="O12" s="194"/>
      <c r="P12" s="200">
        <f>米子!AA36</f>
        <v>1055</v>
      </c>
      <c r="Q12" s="194">
        <f>米子!AB36</f>
        <v>0</v>
      </c>
      <c r="R12" s="201">
        <f t="shared" si="1"/>
        <v>48100</v>
      </c>
      <c r="S12" s="202">
        <f t="shared" si="0"/>
        <v>0</v>
      </c>
      <c r="T12" s="204">
        <v>4</v>
      </c>
      <c r="U12" s="177"/>
    </row>
    <row r="13" spans="1:21" s="182" customFormat="1" ht="20.100000000000001" customHeight="1" x14ac:dyDescent="0.15">
      <c r="A13" s="205" t="s">
        <v>185</v>
      </c>
      <c r="B13" s="206">
        <f>日野・境港!C31</f>
        <v>7620</v>
      </c>
      <c r="C13" s="207">
        <f>日野・境港!D31</f>
        <v>0</v>
      </c>
      <c r="D13" s="206">
        <f>日野・境港!G31</f>
        <v>1090</v>
      </c>
      <c r="E13" s="207">
        <f>日野・境港!H31</f>
        <v>0</v>
      </c>
      <c r="F13" s="206">
        <f>日野・境港!K31</f>
        <v>240</v>
      </c>
      <c r="G13" s="207">
        <f>日野・境港!L31</f>
        <v>0</v>
      </c>
      <c r="H13" s="206">
        <f>日野・境港!O31</f>
        <v>265</v>
      </c>
      <c r="I13" s="207">
        <f>日野・境港!P31</f>
        <v>0</v>
      </c>
      <c r="J13" s="206">
        <f>日野・境港!S31</f>
        <v>110</v>
      </c>
      <c r="K13" s="207">
        <f>日野・境港!T31</f>
        <v>0</v>
      </c>
      <c r="L13" s="206">
        <f>日野・境港!W31</f>
        <v>1200</v>
      </c>
      <c r="M13" s="207">
        <f>日野・境港!X31</f>
        <v>0</v>
      </c>
      <c r="N13" s="206"/>
      <c r="O13" s="207"/>
      <c r="P13" s="206">
        <f>日野・境港!AA31</f>
        <v>155</v>
      </c>
      <c r="Q13" s="207">
        <f>日野・境港!AB31</f>
        <v>0</v>
      </c>
      <c r="R13" s="208">
        <f t="shared" si="1"/>
        <v>10680</v>
      </c>
      <c r="S13" s="209">
        <f t="shared" si="0"/>
        <v>0</v>
      </c>
      <c r="T13" s="210">
        <v>6</v>
      </c>
      <c r="U13" s="177"/>
    </row>
    <row r="14" spans="1:21" s="182" customFormat="1" ht="20.100000000000001" customHeight="1" x14ac:dyDescent="0.15">
      <c r="A14" s="192" t="s">
        <v>99</v>
      </c>
      <c r="B14" s="193">
        <f>八頭・鳥取2・3・4・岩美!C19</f>
        <v>6520</v>
      </c>
      <c r="C14" s="194">
        <f>八頭・鳥取2・3・4・岩美!D19</f>
        <v>0</v>
      </c>
      <c r="D14" s="193">
        <f>八頭・鳥取2・3・4・岩美!G19</f>
        <v>780</v>
      </c>
      <c r="E14" s="195">
        <f>八頭・鳥取2・3・4・岩美!H19</f>
        <v>0</v>
      </c>
      <c r="F14" s="193">
        <f>八頭・鳥取2・3・4・岩美!K19</f>
        <v>425</v>
      </c>
      <c r="G14" s="195">
        <f>八頭・鳥取2・3・4・岩美!L19</f>
        <v>0</v>
      </c>
      <c r="H14" s="193">
        <f>八頭・鳥取2・3・4・岩美!O19</f>
        <v>55</v>
      </c>
      <c r="I14" s="195">
        <f>八頭・鳥取2・3・4・岩美!P19</f>
        <v>0</v>
      </c>
      <c r="J14" s="193">
        <f>八頭・鳥取2・3・4・岩美!S19</f>
        <v>40</v>
      </c>
      <c r="K14" s="195">
        <f>八頭・鳥取2・3・4・岩美!T19</f>
        <v>0</v>
      </c>
      <c r="L14" s="193">
        <f>八頭・鳥取2・3・4・岩美!W19</f>
        <v>30</v>
      </c>
      <c r="M14" s="195">
        <f>八頭・鳥取2・3・4・岩美!X19</f>
        <v>0</v>
      </c>
      <c r="N14" s="193"/>
      <c r="O14" s="195"/>
      <c r="P14" s="193">
        <f>八頭・鳥取2・3・4・岩美!AA19</f>
        <v>120</v>
      </c>
      <c r="Q14" s="195">
        <f>八頭・鳥取2・3・4・岩美!AB19</f>
        <v>0</v>
      </c>
      <c r="R14" s="196">
        <f t="shared" si="1"/>
        <v>7970</v>
      </c>
      <c r="S14" s="197">
        <f t="shared" si="0"/>
        <v>0</v>
      </c>
      <c r="T14" s="211">
        <v>2</v>
      </c>
      <c r="U14" s="177"/>
    </row>
    <row r="15" spans="1:21" s="182" customFormat="1" ht="20.100000000000001" customHeight="1" x14ac:dyDescent="0.15">
      <c r="A15" s="199" t="s">
        <v>57</v>
      </c>
      <c r="B15" s="200">
        <f>八頭・鳥取2・3・4・岩美!C33</f>
        <v>2960</v>
      </c>
      <c r="C15" s="194">
        <f>八頭・鳥取2・3・4・岩美!D33</f>
        <v>0</v>
      </c>
      <c r="D15" s="200">
        <f>八頭・鳥取2・3・4・岩美!G33</f>
        <v>310</v>
      </c>
      <c r="E15" s="194">
        <f>八頭・鳥取2・3・4・岩美!H33</f>
        <v>0</v>
      </c>
      <c r="F15" s="200">
        <f>八頭・鳥取2・3・4・岩美!K33</f>
        <v>85</v>
      </c>
      <c r="G15" s="194">
        <f>八頭・鳥取2・3・4・岩美!L33</f>
        <v>0</v>
      </c>
      <c r="H15" s="200">
        <f>八頭・鳥取2・3・4・岩美!O33</f>
        <v>30</v>
      </c>
      <c r="I15" s="194">
        <f>八頭・鳥取2・3・4・岩美!P33</f>
        <v>0</v>
      </c>
      <c r="J15" s="200">
        <f>八頭・鳥取2・3・4・岩美!S33</f>
        <v>15</v>
      </c>
      <c r="K15" s="194">
        <f>八頭・鳥取2・3・4・岩美!T33</f>
        <v>0</v>
      </c>
      <c r="L15" s="200"/>
      <c r="M15" s="194"/>
      <c r="N15" s="200"/>
      <c r="O15" s="194"/>
      <c r="P15" s="200">
        <f>八頭・鳥取2・3・4・岩美!AA33</f>
        <v>50</v>
      </c>
      <c r="Q15" s="194">
        <f>八頭・鳥取2・3・4・岩美!AB33</f>
        <v>0</v>
      </c>
      <c r="R15" s="201">
        <f>B15+D15+F15+H15+J15+L15+N15+P15</f>
        <v>3450</v>
      </c>
      <c r="S15" s="202">
        <f t="shared" si="0"/>
        <v>0</v>
      </c>
      <c r="T15" s="204">
        <v>2</v>
      </c>
      <c r="U15" s="177"/>
    </row>
    <row r="16" spans="1:21" s="182" customFormat="1" ht="20.100000000000001" customHeight="1" x14ac:dyDescent="0.15">
      <c r="A16" s="199" t="s">
        <v>186</v>
      </c>
      <c r="B16" s="200">
        <f>倉吉・東伯!C36</f>
        <v>13550</v>
      </c>
      <c r="C16" s="194">
        <f>倉吉・東伯!D36</f>
        <v>0</v>
      </c>
      <c r="D16" s="200">
        <f>倉吉・東伯!G36</f>
        <v>1860</v>
      </c>
      <c r="E16" s="194">
        <f>倉吉・東伯!H36</f>
        <v>0</v>
      </c>
      <c r="F16" s="200">
        <f>倉吉・東伯!K36</f>
        <v>485</v>
      </c>
      <c r="G16" s="194">
        <f>倉吉・東伯!L36</f>
        <v>0</v>
      </c>
      <c r="H16" s="200">
        <f>倉吉・東伯!O36</f>
        <v>200</v>
      </c>
      <c r="I16" s="194">
        <f>倉吉・東伯!P36</f>
        <v>0</v>
      </c>
      <c r="J16" s="200">
        <f>倉吉・東伯!S36</f>
        <v>110</v>
      </c>
      <c r="K16" s="194">
        <f>倉吉・東伯!T36</f>
        <v>0</v>
      </c>
      <c r="L16" s="200">
        <f>倉吉・東伯!W36</f>
        <v>160</v>
      </c>
      <c r="M16" s="194">
        <f>倉吉・東伯!X36</f>
        <v>0</v>
      </c>
      <c r="N16" s="200"/>
      <c r="O16" s="194"/>
      <c r="P16" s="200">
        <f>倉吉・東伯!AA36</f>
        <v>200</v>
      </c>
      <c r="Q16" s="194">
        <f>倉吉・東伯!AB36</f>
        <v>0</v>
      </c>
      <c r="R16" s="201">
        <f t="shared" si="1"/>
        <v>16565</v>
      </c>
      <c r="S16" s="202">
        <f t="shared" si="0"/>
        <v>0</v>
      </c>
      <c r="T16" s="204">
        <v>3</v>
      </c>
      <c r="U16" s="177"/>
    </row>
    <row r="17" spans="1:21" s="182" customFormat="1" ht="20.100000000000001" customHeight="1" x14ac:dyDescent="0.15">
      <c r="A17" s="199" t="s">
        <v>187</v>
      </c>
      <c r="B17" s="200">
        <f>西伯!C21</f>
        <v>8710</v>
      </c>
      <c r="C17" s="194">
        <f>西伯!D21</f>
        <v>0</v>
      </c>
      <c r="D17" s="200">
        <f>西伯!G21</f>
        <v>890</v>
      </c>
      <c r="E17" s="194">
        <f>西伯!H21</f>
        <v>0</v>
      </c>
      <c r="F17" s="200">
        <f>西伯!K21</f>
        <v>345</v>
      </c>
      <c r="G17" s="194">
        <f>西伯!L21</f>
        <v>0</v>
      </c>
      <c r="H17" s="200">
        <f>西伯!O21</f>
        <v>125</v>
      </c>
      <c r="I17" s="194">
        <f>西伯!P21</f>
        <v>0</v>
      </c>
      <c r="J17" s="200">
        <f>西伯!S21</f>
        <v>65</v>
      </c>
      <c r="K17" s="194">
        <f>西伯!T21</f>
        <v>0</v>
      </c>
      <c r="L17" s="200">
        <f>西伯!W21</f>
        <v>250</v>
      </c>
      <c r="M17" s="194">
        <f>西伯!X21</f>
        <v>0</v>
      </c>
      <c r="N17" s="200"/>
      <c r="O17" s="194"/>
      <c r="P17" s="200">
        <f>西伯!AA21</f>
        <v>155</v>
      </c>
      <c r="Q17" s="194">
        <f>西伯!AB21</f>
        <v>0</v>
      </c>
      <c r="R17" s="201">
        <f t="shared" si="1"/>
        <v>10540</v>
      </c>
      <c r="S17" s="202">
        <f t="shared" si="0"/>
        <v>0</v>
      </c>
      <c r="T17" s="203">
        <v>5</v>
      </c>
      <c r="U17" s="177"/>
    </row>
    <row r="18" spans="1:21" s="182" customFormat="1" ht="20.100000000000001" customHeight="1" x14ac:dyDescent="0.15">
      <c r="A18" s="199" t="s">
        <v>188</v>
      </c>
      <c r="B18" s="200">
        <f>日野・境港!C22</f>
        <v>2830</v>
      </c>
      <c r="C18" s="194">
        <f>日野・境港!D22</f>
        <v>0</v>
      </c>
      <c r="D18" s="200">
        <f>日野・境港!G22</f>
        <v>590</v>
      </c>
      <c r="E18" s="194">
        <f>日野・境港!H22</f>
        <v>0</v>
      </c>
      <c r="F18" s="200">
        <f>日野・境港!K22</f>
        <v>105</v>
      </c>
      <c r="G18" s="194">
        <f>日野・境港!L22</f>
        <v>0</v>
      </c>
      <c r="H18" s="200">
        <f>日野・境港!O22</f>
        <v>55</v>
      </c>
      <c r="I18" s="194">
        <f>日野・境港!P22</f>
        <v>0</v>
      </c>
      <c r="J18" s="200">
        <f>日野・境港!S22</f>
        <v>40</v>
      </c>
      <c r="K18" s="194">
        <f>日野・境港!T22</f>
        <v>0</v>
      </c>
      <c r="L18" s="200">
        <f>日野・境港!W22</f>
        <v>260</v>
      </c>
      <c r="M18" s="194">
        <f>日野・境港!X22</f>
        <v>0</v>
      </c>
      <c r="N18" s="200"/>
      <c r="O18" s="194"/>
      <c r="P18" s="200">
        <f>日野・境港!AA22</f>
        <v>45</v>
      </c>
      <c r="Q18" s="194">
        <f>日野・境港!AB22</f>
        <v>0</v>
      </c>
      <c r="R18" s="201">
        <f t="shared" si="1"/>
        <v>3925</v>
      </c>
      <c r="S18" s="202">
        <f t="shared" si="0"/>
        <v>0</v>
      </c>
      <c r="T18" s="204">
        <v>6</v>
      </c>
      <c r="U18" s="177"/>
    </row>
    <row r="19" spans="1:21" s="182" customFormat="1" ht="20.100000000000001" customHeight="1" x14ac:dyDescent="0.15">
      <c r="A19" s="212" t="s">
        <v>179</v>
      </c>
      <c r="B19" s="213">
        <f>SUM(B10:B18)</f>
        <v>129120</v>
      </c>
      <c r="C19" s="214">
        <f>SUM(C10:C18)</f>
        <v>0</v>
      </c>
      <c r="D19" s="213">
        <f>SUM(D10:D18)</f>
        <v>20530</v>
      </c>
      <c r="E19" s="214">
        <f>SUM(E10:E18)</f>
        <v>0</v>
      </c>
      <c r="F19" s="213">
        <f t="shared" ref="F19:M19" si="2">SUM(F10:F18)</f>
        <v>10100</v>
      </c>
      <c r="G19" s="214">
        <f t="shared" si="2"/>
        <v>0</v>
      </c>
      <c r="H19" s="213">
        <f t="shared" si="2"/>
        <v>3070</v>
      </c>
      <c r="I19" s="214">
        <f t="shared" si="2"/>
        <v>0</v>
      </c>
      <c r="J19" s="213">
        <f t="shared" si="2"/>
        <v>1210</v>
      </c>
      <c r="K19" s="214">
        <f t="shared" si="2"/>
        <v>0</v>
      </c>
      <c r="L19" s="213">
        <f t="shared" si="2"/>
        <v>6160</v>
      </c>
      <c r="M19" s="214">
        <f t="shared" si="2"/>
        <v>0</v>
      </c>
      <c r="N19" s="213"/>
      <c r="O19" s="214"/>
      <c r="P19" s="213">
        <f>SUM(P10:P18)</f>
        <v>3275</v>
      </c>
      <c r="Q19" s="214">
        <f>SUM(Q10:Q18)</f>
        <v>0</v>
      </c>
      <c r="R19" s="213">
        <f>SUM(R10:R18)</f>
        <v>173465</v>
      </c>
      <c r="S19" s="214">
        <f>SUM(S10:S18)</f>
        <v>0</v>
      </c>
      <c r="T19" s="215"/>
      <c r="U19" s="177"/>
    </row>
    <row r="20" spans="1:21" s="182" customFormat="1" ht="20.100000000000001" customHeight="1" x14ac:dyDescent="0.15">
      <c r="A20" s="26"/>
      <c r="B20" s="216"/>
      <c r="C20" s="217"/>
      <c r="D20" s="216"/>
      <c r="E20" s="217"/>
      <c r="F20" s="216"/>
      <c r="G20" s="217"/>
      <c r="H20" s="216"/>
      <c r="I20" s="217"/>
      <c r="J20" s="216"/>
      <c r="K20" s="217"/>
      <c r="L20" s="216"/>
      <c r="M20" s="217"/>
      <c r="N20" s="216"/>
      <c r="O20" s="217"/>
      <c r="P20" s="216"/>
      <c r="Q20" s="217"/>
      <c r="R20" s="216"/>
      <c r="S20" s="217"/>
      <c r="T20" s="218"/>
      <c r="U20" s="177"/>
    </row>
    <row r="21" spans="1:21" s="182" customFormat="1" ht="20.100000000000001" customHeight="1" x14ac:dyDescent="0.15">
      <c r="A21" s="182" t="s">
        <v>224</v>
      </c>
      <c r="B21" s="216"/>
      <c r="C21" s="217"/>
      <c r="D21" s="216"/>
      <c r="E21" s="217"/>
      <c r="F21" s="216"/>
      <c r="G21" s="217"/>
      <c r="H21" s="216"/>
      <c r="I21" s="217"/>
      <c r="J21" s="216"/>
      <c r="K21" s="217"/>
      <c r="L21" s="216"/>
      <c r="M21" s="217"/>
      <c r="N21" s="216"/>
      <c r="O21" s="217"/>
      <c r="P21" s="216"/>
      <c r="Q21" s="217"/>
      <c r="R21" s="216"/>
      <c r="S21" s="217"/>
      <c r="T21" s="218"/>
      <c r="U21" s="177"/>
    </row>
    <row r="22" spans="1:21" s="11" customFormat="1" ht="20.100000000000001" customHeight="1" x14ac:dyDescent="0.15">
      <c r="A22" s="192" t="s">
        <v>215</v>
      </c>
      <c r="B22" s="193">
        <f>'美方(北兵庫)'!C20</f>
        <v>5610</v>
      </c>
      <c r="C22" s="195">
        <f>'美方(北兵庫)'!D20</f>
        <v>0</v>
      </c>
      <c r="D22" s="193">
        <f>'美方(北兵庫)'!G20</f>
        <v>1450</v>
      </c>
      <c r="E22" s="195">
        <f>'美方(北兵庫)'!H20</f>
        <v>0</v>
      </c>
      <c r="F22" s="193">
        <f>'美方(北兵庫)'!K20</f>
        <v>200</v>
      </c>
      <c r="G22" s="195">
        <f>'美方(北兵庫)'!L20</f>
        <v>0</v>
      </c>
      <c r="H22" s="193">
        <f>'美方(北兵庫)'!O20</f>
        <v>150</v>
      </c>
      <c r="I22" s="195">
        <f>'美方(北兵庫)'!P20</f>
        <v>0</v>
      </c>
      <c r="J22" s="193"/>
      <c r="K22" s="195"/>
      <c r="L22" s="193"/>
      <c r="M22" s="195"/>
      <c r="N22" s="193">
        <f>'美方(北兵庫)'!W20</f>
        <v>2300</v>
      </c>
      <c r="O22" s="195">
        <f>'美方(北兵庫)'!X20</f>
        <v>0</v>
      </c>
      <c r="P22" s="193"/>
      <c r="Q22" s="195"/>
      <c r="R22" s="196">
        <f>B22+D22+F22+H22+J22+L22+N22+P22</f>
        <v>9710</v>
      </c>
      <c r="S22" s="197">
        <f>C22+E22+G22+I22+K22+M22+O22+Q22</f>
        <v>0</v>
      </c>
      <c r="T22" s="198">
        <v>7</v>
      </c>
      <c r="U22" s="177"/>
    </row>
    <row r="23" spans="1:21" s="11" customFormat="1" ht="20.100000000000001" customHeight="1" x14ac:dyDescent="0.15">
      <c r="A23" s="212" t="s">
        <v>306</v>
      </c>
      <c r="B23" s="213">
        <f t="shared" ref="B23:I23" si="3">SUM(B22:B22)</f>
        <v>5610</v>
      </c>
      <c r="C23" s="214">
        <f t="shared" si="3"/>
        <v>0</v>
      </c>
      <c r="D23" s="213">
        <f t="shared" si="3"/>
        <v>1450</v>
      </c>
      <c r="E23" s="214">
        <f t="shared" si="3"/>
        <v>0</v>
      </c>
      <c r="F23" s="213">
        <f t="shared" si="3"/>
        <v>200</v>
      </c>
      <c r="G23" s="214">
        <f t="shared" si="3"/>
        <v>0</v>
      </c>
      <c r="H23" s="213">
        <f t="shared" si="3"/>
        <v>150</v>
      </c>
      <c r="I23" s="214">
        <f t="shared" si="3"/>
        <v>0</v>
      </c>
      <c r="J23" s="213"/>
      <c r="K23" s="214"/>
      <c r="L23" s="213"/>
      <c r="M23" s="214"/>
      <c r="N23" s="213">
        <f>SUM(N22:N22)</f>
        <v>2300</v>
      </c>
      <c r="O23" s="214">
        <f>SUM(O22:O22)</f>
        <v>0</v>
      </c>
      <c r="P23" s="213"/>
      <c r="Q23" s="214"/>
      <c r="R23" s="213">
        <f>SUM(R22:R22)</f>
        <v>9710</v>
      </c>
      <c r="S23" s="214">
        <f>SUM(S22:S22)</f>
        <v>0</v>
      </c>
      <c r="T23" s="215"/>
      <c r="U23" s="177"/>
    </row>
    <row r="24" spans="1:21" s="11" customFormat="1" ht="20.100000000000001" customHeight="1" x14ac:dyDescent="0.15">
      <c r="A24" s="26"/>
      <c r="B24" s="216"/>
      <c r="C24" s="217"/>
      <c r="D24" s="216"/>
      <c r="E24" s="217"/>
      <c r="F24" s="216"/>
      <c r="G24" s="217"/>
      <c r="H24" s="216"/>
      <c r="I24" s="217"/>
      <c r="J24" s="216"/>
      <c r="K24" s="217"/>
      <c r="L24" s="216"/>
      <c r="M24" s="217"/>
      <c r="N24" s="216"/>
      <c r="O24" s="217"/>
      <c r="P24" s="216"/>
      <c r="Q24" s="217"/>
      <c r="R24" s="216"/>
      <c r="S24" s="217"/>
      <c r="T24" s="218"/>
      <c r="U24" s="177"/>
    </row>
    <row r="25" spans="1:21" s="11" customFormat="1" ht="20.100000000000001" customHeight="1" x14ac:dyDescent="0.15">
      <c r="A25" s="212" t="s">
        <v>216</v>
      </c>
      <c r="B25" s="213">
        <f t="shared" ref="B25:S25" si="4">B19+B23</f>
        <v>134730</v>
      </c>
      <c r="C25" s="214">
        <f t="shared" si="4"/>
        <v>0</v>
      </c>
      <c r="D25" s="213">
        <f t="shared" si="4"/>
        <v>21980</v>
      </c>
      <c r="E25" s="214">
        <f t="shared" si="4"/>
        <v>0</v>
      </c>
      <c r="F25" s="213">
        <f t="shared" si="4"/>
        <v>10300</v>
      </c>
      <c r="G25" s="214">
        <f t="shared" si="4"/>
        <v>0</v>
      </c>
      <c r="H25" s="213">
        <f t="shared" si="4"/>
        <v>3220</v>
      </c>
      <c r="I25" s="214">
        <f t="shared" si="4"/>
        <v>0</v>
      </c>
      <c r="J25" s="213">
        <f t="shared" si="4"/>
        <v>1210</v>
      </c>
      <c r="K25" s="214">
        <f t="shared" si="4"/>
        <v>0</v>
      </c>
      <c r="L25" s="213">
        <f t="shared" si="4"/>
        <v>6160</v>
      </c>
      <c r="M25" s="214">
        <f t="shared" si="4"/>
        <v>0</v>
      </c>
      <c r="N25" s="213">
        <f t="shared" si="4"/>
        <v>2300</v>
      </c>
      <c r="O25" s="214">
        <f t="shared" si="4"/>
        <v>0</v>
      </c>
      <c r="P25" s="213">
        <f t="shared" si="4"/>
        <v>3275</v>
      </c>
      <c r="Q25" s="214">
        <f t="shared" si="4"/>
        <v>0</v>
      </c>
      <c r="R25" s="213">
        <f t="shared" si="4"/>
        <v>183175</v>
      </c>
      <c r="S25" s="214">
        <f t="shared" si="4"/>
        <v>0</v>
      </c>
      <c r="T25" s="215"/>
      <c r="U25" s="177"/>
    </row>
    <row r="26" spans="1:21" s="11" customFormat="1" ht="20.100000000000001" customHeight="1" x14ac:dyDescent="0.15">
      <c r="A26" s="219"/>
      <c r="B26" s="177"/>
      <c r="C26" s="220"/>
      <c r="D26" s="182"/>
      <c r="E26" s="182"/>
      <c r="F26" s="182"/>
      <c r="G26" s="182"/>
      <c r="H26" s="182"/>
      <c r="I26" s="182"/>
      <c r="J26" s="182"/>
      <c r="K26" s="182"/>
      <c r="L26" s="182"/>
      <c r="M26" s="182"/>
      <c r="N26" s="182"/>
      <c r="O26" s="182"/>
      <c r="P26" s="182"/>
      <c r="Q26" s="182"/>
      <c r="R26" s="182"/>
      <c r="S26" s="182"/>
      <c r="T26" s="6" t="s">
        <v>359</v>
      </c>
      <c r="U26" s="177"/>
    </row>
    <row r="27" spans="1:21" ht="20.100000000000001" customHeight="1" x14ac:dyDescent="0.15">
      <c r="B27" s="177"/>
      <c r="C27" s="220"/>
    </row>
    <row r="28" spans="1:21" ht="20.100000000000001" customHeight="1" x14ac:dyDescent="0.15">
      <c r="A28" s="182" t="s">
        <v>240</v>
      </c>
      <c r="B28" s="177"/>
      <c r="C28" s="220"/>
    </row>
    <row r="29" spans="1:21" ht="20.100000000000001" customHeight="1" x14ac:dyDescent="0.15">
      <c r="A29" s="192" t="s">
        <v>333</v>
      </c>
      <c r="B29" s="193">
        <f>鳥取1!C32</f>
        <v>35310</v>
      </c>
      <c r="C29" s="195">
        <f>鳥取1!D32</f>
        <v>0</v>
      </c>
      <c r="D29" s="193">
        <f>鳥取1!G32</f>
        <v>5520</v>
      </c>
      <c r="E29" s="195">
        <f>鳥取1!H32</f>
        <v>0</v>
      </c>
      <c r="F29" s="193">
        <f>鳥取1!K32</f>
        <v>4300</v>
      </c>
      <c r="G29" s="195">
        <f>鳥取1!L32</f>
        <v>0</v>
      </c>
      <c r="H29" s="193">
        <f>鳥取1!O32</f>
        <v>1390</v>
      </c>
      <c r="I29" s="195">
        <f>鳥取1!P32</f>
        <v>0</v>
      </c>
      <c r="J29" s="193">
        <f>鳥取1!S32</f>
        <v>360</v>
      </c>
      <c r="K29" s="195">
        <f>鳥取1!T32</f>
        <v>0</v>
      </c>
      <c r="L29" s="193">
        <f>鳥取1!W32</f>
        <v>330</v>
      </c>
      <c r="M29" s="195">
        <f>鳥取1!X32</f>
        <v>0</v>
      </c>
      <c r="N29" s="193"/>
      <c r="O29" s="195"/>
      <c r="P29" s="193">
        <f>鳥取1!AA32</f>
        <v>1130</v>
      </c>
      <c r="Q29" s="195">
        <f>鳥取1!AB32</f>
        <v>0</v>
      </c>
      <c r="R29" s="196">
        <f>B29+D29+F29+H29+J29+L29+N29+P29</f>
        <v>48340</v>
      </c>
      <c r="S29" s="197">
        <f t="shared" ref="R29:S32" si="5">C29+E29+G29+I29+K29+M29+O29+Q29</f>
        <v>0</v>
      </c>
      <c r="T29" s="198"/>
    </row>
    <row r="30" spans="1:21" ht="20.100000000000001" customHeight="1" x14ac:dyDescent="0.15">
      <c r="A30" s="205" t="s">
        <v>334</v>
      </c>
      <c r="B30" s="206">
        <f>八頭・鳥取2・3・4・岩美!C40</f>
        <v>8280</v>
      </c>
      <c r="C30" s="207">
        <f>八頭・鳥取2・3・4・岩美!D40</f>
        <v>0</v>
      </c>
      <c r="D30" s="206">
        <f>八頭・鳥取2・3・4・岩美!G40</f>
        <v>810</v>
      </c>
      <c r="E30" s="207">
        <f>八頭・鳥取2・3・4・岩美!H40</f>
        <v>0</v>
      </c>
      <c r="F30" s="206">
        <f>八頭・鳥取2・3・4・岩美!K40</f>
        <v>325</v>
      </c>
      <c r="G30" s="207">
        <f>八頭・鳥取2・3・4・岩美!L40</f>
        <v>0</v>
      </c>
      <c r="H30" s="206">
        <f>八頭・鳥取2・3・4・岩美!O40</f>
        <v>90</v>
      </c>
      <c r="I30" s="207">
        <f>八頭・鳥取2・3・4・岩美!P40</f>
        <v>0</v>
      </c>
      <c r="J30" s="206">
        <f>八頭・鳥取2・3・4・岩美!S40</f>
        <v>50</v>
      </c>
      <c r="K30" s="207">
        <f>八頭・鳥取2・3・4・岩美!T40</f>
        <v>0</v>
      </c>
      <c r="L30" s="206">
        <f>八頭・鳥取2・3・4・岩美!W40</f>
        <v>20</v>
      </c>
      <c r="M30" s="207">
        <f>八頭・鳥取2・3・4・岩美!X40</f>
        <v>0</v>
      </c>
      <c r="N30" s="206"/>
      <c r="O30" s="207"/>
      <c r="P30" s="206">
        <f>八頭・鳥取2・3・4・岩美!AA40</f>
        <v>115</v>
      </c>
      <c r="Q30" s="207">
        <f>八頭・鳥取2・3・4・岩美!AB40</f>
        <v>0</v>
      </c>
      <c r="R30" s="208">
        <f t="shared" si="5"/>
        <v>9690</v>
      </c>
      <c r="S30" s="209">
        <f t="shared" si="5"/>
        <v>0</v>
      </c>
      <c r="T30" s="221"/>
    </row>
    <row r="31" spans="1:21" ht="20.100000000000001" customHeight="1" x14ac:dyDescent="0.15">
      <c r="A31" s="192" t="s">
        <v>241</v>
      </c>
      <c r="B31" s="193">
        <f>米子!C25</f>
        <v>21300</v>
      </c>
      <c r="C31" s="195">
        <f>米子!D25</f>
        <v>0</v>
      </c>
      <c r="D31" s="193">
        <f>米子!G25</f>
        <v>5230</v>
      </c>
      <c r="E31" s="195">
        <f>米子!H25</f>
        <v>0</v>
      </c>
      <c r="F31" s="193">
        <f>米子!K25</f>
        <v>2700</v>
      </c>
      <c r="G31" s="195">
        <f>米子!L25</f>
        <v>0</v>
      </c>
      <c r="H31" s="193">
        <f>米子!O25</f>
        <v>565</v>
      </c>
      <c r="I31" s="195">
        <f>米子!P25</f>
        <v>0</v>
      </c>
      <c r="J31" s="193">
        <f>米子!S25</f>
        <v>250</v>
      </c>
      <c r="K31" s="195">
        <f>米子!T25</f>
        <v>0</v>
      </c>
      <c r="L31" s="193">
        <f>米子!W25</f>
        <v>3280</v>
      </c>
      <c r="M31" s="195">
        <f>米子!X25</f>
        <v>0</v>
      </c>
      <c r="N31" s="193"/>
      <c r="O31" s="195"/>
      <c r="P31" s="193">
        <f>米子!AA25</f>
        <v>765</v>
      </c>
      <c r="Q31" s="195">
        <f>米子!AB25</f>
        <v>0</v>
      </c>
      <c r="R31" s="196">
        <f t="shared" si="5"/>
        <v>34090</v>
      </c>
      <c r="S31" s="197">
        <f t="shared" si="5"/>
        <v>0</v>
      </c>
      <c r="T31" s="211"/>
    </row>
    <row r="32" spans="1:21" ht="20.100000000000001" customHeight="1" x14ac:dyDescent="0.15">
      <c r="A32" s="205" t="s">
        <v>242</v>
      </c>
      <c r="B32" s="206">
        <f>米子!C35</f>
        <v>10570</v>
      </c>
      <c r="C32" s="207">
        <f>米子!D35</f>
        <v>0</v>
      </c>
      <c r="D32" s="206">
        <f>米子!G35</f>
        <v>1980</v>
      </c>
      <c r="E32" s="207">
        <f>米子!H35</f>
        <v>0</v>
      </c>
      <c r="F32" s="206">
        <f>米子!K35</f>
        <v>440</v>
      </c>
      <c r="G32" s="207">
        <f>米子!L35</f>
        <v>0</v>
      </c>
      <c r="H32" s="206">
        <f>米子!O35</f>
        <v>140</v>
      </c>
      <c r="I32" s="207">
        <f>米子!P35</f>
        <v>0</v>
      </c>
      <c r="J32" s="206">
        <f>米子!S35</f>
        <v>70</v>
      </c>
      <c r="K32" s="207">
        <f>米子!T35</f>
        <v>0</v>
      </c>
      <c r="L32" s="206">
        <f>米子!W35</f>
        <v>520</v>
      </c>
      <c r="M32" s="207">
        <f>米子!X35</f>
        <v>0</v>
      </c>
      <c r="N32" s="206"/>
      <c r="O32" s="207"/>
      <c r="P32" s="206">
        <f>米子!AA35</f>
        <v>290</v>
      </c>
      <c r="Q32" s="207">
        <f>米子!AB35</f>
        <v>0</v>
      </c>
      <c r="R32" s="208">
        <f t="shared" si="5"/>
        <v>14010</v>
      </c>
      <c r="S32" s="209">
        <f t="shared" si="5"/>
        <v>0</v>
      </c>
      <c r="T32" s="210"/>
    </row>
    <row r="33" spans="1:21" ht="20.100000000000001" customHeight="1" x14ac:dyDescent="0.15">
      <c r="B33" s="177"/>
      <c r="C33" s="220"/>
      <c r="D33" s="177"/>
      <c r="T33" s="6" t="s">
        <v>358</v>
      </c>
    </row>
    <row r="34" spans="1:21" ht="24.95" customHeight="1" x14ac:dyDescent="0.15">
      <c r="B34" s="177"/>
      <c r="C34" s="220"/>
      <c r="D34" s="177"/>
      <c r="T34" s="6"/>
    </row>
    <row r="35" spans="1:21" ht="24.95" customHeight="1" x14ac:dyDescent="0.15">
      <c r="B35" s="177"/>
      <c r="C35" s="220"/>
      <c r="D35" s="177"/>
      <c r="T35" s="6"/>
    </row>
    <row r="36" spans="1:21" s="225" customFormat="1" ht="15" customHeight="1" x14ac:dyDescent="0.15">
      <c r="A36" s="222"/>
      <c r="B36" s="223"/>
      <c r="C36" s="224"/>
      <c r="D36" s="223"/>
      <c r="E36" s="224"/>
      <c r="F36" s="223"/>
      <c r="G36" s="224"/>
      <c r="H36" s="223"/>
      <c r="I36" s="224"/>
      <c r="J36" s="223"/>
      <c r="K36" s="224"/>
      <c r="L36" s="223"/>
      <c r="M36" s="224"/>
      <c r="N36" s="223"/>
      <c r="O36" s="224"/>
      <c r="P36" s="223"/>
      <c r="Q36" s="224"/>
      <c r="R36" s="223"/>
      <c r="S36" s="224"/>
      <c r="T36" s="33"/>
      <c r="U36" s="183" t="s">
        <v>229</v>
      </c>
    </row>
    <row r="37" spans="1:21" s="225" customFormat="1" ht="15" customHeight="1" x14ac:dyDescent="0.15">
      <c r="A37" s="225" t="s">
        <v>238</v>
      </c>
      <c r="B37" s="180"/>
      <c r="C37" s="180"/>
      <c r="U37" s="183" t="s">
        <v>230</v>
      </c>
    </row>
    <row r="38" spans="1:21" s="225" customFormat="1" ht="15" customHeight="1" x14ac:dyDescent="0.15">
      <c r="B38" s="180"/>
      <c r="C38" s="180"/>
      <c r="U38" s="184" t="s">
        <v>170</v>
      </c>
    </row>
    <row r="39" spans="1:21" s="225" customFormat="1" ht="24.95" customHeight="1" x14ac:dyDescent="0.15">
      <c r="A39" s="222"/>
      <c r="B39" s="224"/>
      <c r="C39" s="222"/>
      <c r="D39" s="224"/>
      <c r="L39" s="225" t="s">
        <v>231</v>
      </c>
      <c r="N39" s="225" t="s">
        <v>232</v>
      </c>
      <c r="P39" s="225" t="s">
        <v>233</v>
      </c>
      <c r="R39" s="225" t="s">
        <v>234</v>
      </c>
      <c r="T39" s="222"/>
      <c r="U39" s="226"/>
    </row>
    <row r="40" spans="1:21" s="225" customFormat="1" ht="24.95" customHeight="1" x14ac:dyDescent="0.15">
      <c r="B40" s="27"/>
      <c r="C40" s="27"/>
      <c r="D40" s="27"/>
      <c r="J40" s="227" t="s">
        <v>176</v>
      </c>
      <c r="K40" s="228" t="s">
        <v>235</v>
      </c>
      <c r="L40" s="227" t="s">
        <v>236</v>
      </c>
      <c r="M40" s="228" t="s">
        <v>237</v>
      </c>
      <c r="N40" s="227" t="s">
        <v>236</v>
      </c>
      <c r="O40" s="228" t="s">
        <v>237</v>
      </c>
      <c r="P40" s="227" t="s">
        <v>236</v>
      </c>
      <c r="Q40" s="228" t="s">
        <v>237</v>
      </c>
      <c r="R40" s="227" t="s">
        <v>236</v>
      </c>
      <c r="S40" s="228" t="s">
        <v>237</v>
      </c>
      <c r="T40" s="222"/>
      <c r="U40" s="226"/>
    </row>
    <row r="41" spans="1:21" s="225" customFormat="1" ht="24.95" customHeight="1" x14ac:dyDescent="0.15">
      <c r="A41" s="186" t="s">
        <v>239</v>
      </c>
      <c r="B41" s="229"/>
      <c r="C41" s="230"/>
      <c r="D41" s="229"/>
      <c r="E41" s="230"/>
      <c r="F41" s="229"/>
      <c r="G41" s="230"/>
      <c r="H41" s="231"/>
      <c r="I41" s="232" t="s">
        <v>245</v>
      </c>
      <c r="J41" s="233">
        <f>R19</f>
        <v>173465</v>
      </c>
      <c r="K41" s="234">
        <f>S19</f>
        <v>0</v>
      </c>
      <c r="L41" s="235">
        <v>3.3</v>
      </c>
      <c r="M41" s="236">
        <f>K41*L41</f>
        <v>0</v>
      </c>
      <c r="N41" s="235">
        <v>4.5</v>
      </c>
      <c r="O41" s="236">
        <f>K41*N41</f>
        <v>0</v>
      </c>
      <c r="P41" s="235">
        <v>7.2</v>
      </c>
      <c r="Q41" s="236">
        <f>K41*P41</f>
        <v>0</v>
      </c>
      <c r="R41" s="235">
        <v>15.2</v>
      </c>
      <c r="S41" s="236">
        <f>K41*R41</f>
        <v>0</v>
      </c>
      <c r="T41" s="237"/>
      <c r="U41" s="226"/>
    </row>
    <row r="42" spans="1:21" s="225" customFormat="1" ht="24.95" customHeight="1" x14ac:dyDescent="0.15">
      <c r="A42" s="238"/>
      <c r="B42" s="239"/>
      <c r="C42" s="240"/>
      <c r="D42" s="239"/>
      <c r="E42" s="240"/>
      <c r="F42" s="239"/>
      <c r="G42" s="240"/>
      <c r="H42" s="241"/>
      <c r="I42" s="242" t="s">
        <v>246</v>
      </c>
      <c r="J42" s="243"/>
      <c r="K42" s="244"/>
      <c r="L42" s="268">
        <v>3.63</v>
      </c>
      <c r="M42" s="245"/>
      <c r="N42" s="268">
        <v>4.95</v>
      </c>
      <c r="O42" s="245"/>
      <c r="P42" s="246">
        <v>7.92</v>
      </c>
      <c r="Q42" s="245"/>
      <c r="R42" s="246">
        <v>16.72</v>
      </c>
      <c r="S42" s="245"/>
      <c r="T42" s="237"/>
      <c r="U42" s="226"/>
    </row>
    <row r="43" spans="1:21" s="225" customFormat="1" ht="24.95" customHeight="1" thickBot="1" x14ac:dyDescent="0.2">
      <c r="B43" s="216"/>
      <c r="C43" s="218"/>
      <c r="D43" s="216"/>
      <c r="E43" s="218"/>
      <c r="F43" s="216"/>
      <c r="G43" s="218"/>
      <c r="H43" s="216"/>
      <c r="I43" s="218"/>
      <c r="J43" s="216"/>
      <c r="K43" s="218"/>
      <c r="L43" s="216"/>
      <c r="M43" s="218"/>
      <c r="N43" s="216"/>
      <c r="O43" s="218"/>
      <c r="P43" s="216"/>
      <c r="Q43" s="218"/>
      <c r="R43" s="216"/>
      <c r="S43" s="218"/>
      <c r="T43" s="218"/>
      <c r="U43" s="226"/>
    </row>
    <row r="44" spans="1:21" s="225" customFormat="1" ht="24.95" customHeight="1" thickBot="1" x14ac:dyDescent="0.2">
      <c r="A44" s="247"/>
      <c r="B44" s="248"/>
      <c r="C44" s="249"/>
      <c r="D44" s="250" t="s">
        <v>244</v>
      </c>
      <c r="E44" s="249"/>
      <c r="F44" s="248"/>
      <c r="G44" s="249"/>
      <c r="H44" s="248"/>
      <c r="I44" s="249"/>
      <c r="J44" s="251">
        <f>J41</f>
        <v>173465</v>
      </c>
      <c r="K44" s="252">
        <f>K41</f>
        <v>0</v>
      </c>
      <c r="L44" s="253" t="s">
        <v>231</v>
      </c>
      <c r="M44" s="252">
        <f>M41</f>
        <v>0</v>
      </c>
      <c r="N44" s="253" t="s">
        <v>232</v>
      </c>
      <c r="O44" s="252">
        <f>O41</f>
        <v>0</v>
      </c>
      <c r="P44" s="253" t="s">
        <v>233</v>
      </c>
      <c r="Q44" s="252">
        <f>Q41</f>
        <v>0</v>
      </c>
      <c r="R44" s="253" t="s">
        <v>234</v>
      </c>
      <c r="S44" s="254">
        <f>S41</f>
        <v>0</v>
      </c>
      <c r="T44" s="218"/>
      <c r="U44" s="226"/>
    </row>
    <row r="45" spans="1:21" s="11" customFormat="1" ht="15" customHeight="1" x14ac:dyDescent="0.15">
      <c r="A45" s="224" t="s">
        <v>502</v>
      </c>
      <c r="B45" s="225"/>
      <c r="C45" s="225"/>
      <c r="D45" s="225"/>
      <c r="E45" s="225"/>
      <c r="F45" s="225"/>
      <c r="G45" s="225"/>
      <c r="H45" s="225"/>
      <c r="I45" s="225"/>
      <c r="J45" s="225"/>
      <c r="K45" s="225"/>
      <c r="L45" s="225"/>
      <c r="M45" s="225"/>
      <c r="N45" s="225"/>
      <c r="O45" s="225"/>
      <c r="P45" s="225"/>
      <c r="Q45" s="225"/>
      <c r="R45" s="225"/>
      <c r="S45" s="6" t="s">
        <v>358</v>
      </c>
      <c r="T45" s="225"/>
      <c r="U45" s="226"/>
    </row>
    <row r="46" spans="1:21" s="11" customFormat="1" ht="15" customHeight="1" x14ac:dyDescent="0.15">
      <c r="B46" s="225"/>
      <c r="C46" s="225"/>
      <c r="D46" s="225"/>
      <c r="E46" s="225"/>
      <c r="F46" s="225"/>
      <c r="G46" s="225"/>
      <c r="H46" s="225"/>
      <c r="I46" s="225"/>
      <c r="J46" s="225"/>
      <c r="K46" s="225"/>
      <c r="L46" s="225"/>
      <c r="M46" s="225"/>
      <c r="N46" s="225"/>
      <c r="O46" s="225"/>
      <c r="P46" s="225"/>
      <c r="Q46" s="225"/>
      <c r="R46" s="225"/>
      <c r="S46" s="225"/>
      <c r="T46" s="225"/>
      <c r="U46" s="226"/>
    </row>
  </sheetData>
  <sheetProtection algorithmName="SHA-512" hashValue="BgbgjPE2J5pFtMbGdM2RR6Lk4dCdRKZhQfeUMUYEzzhQ3ACTSzVwKw/7pZxiEfZGFcFQ/o7VADoRRJaAg5Ex+A==" saltValue="+LMHjls6IDkuNkwyaWHNS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3"/>
  <sheetViews>
    <sheetView zoomScale="90" zoomScaleNormal="90" workbookViewId="0">
      <selection activeCell="D9" sqref="D9"/>
    </sheetView>
  </sheetViews>
  <sheetFormatPr defaultRowHeight="13.5" x14ac:dyDescent="0.15"/>
  <cols>
    <col min="1" max="1" width="3.125" style="23" customWidth="1"/>
    <col min="2" max="2" width="7.125" style="24" customWidth="1"/>
    <col min="3" max="3" width="5.625" style="25" customWidth="1"/>
    <col min="4" max="4" width="6.625" style="26" customWidth="1"/>
    <col min="5" max="5" width="3.125" style="27" customWidth="1"/>
    <col min="6" max="6" width="7.125" style="24" customWidth="1"/>
    <col min="7" max="7" width="5.625" style="25" customWidth="1"/>
    <col min="8" max="8" width="6.625" style="26" customWidth="1"/>
    <col min="9" max="9" width="3.125" style="27" customWidth="1"/>
    <col min="10" max="10" width="7.125" style="24" customWidth="1"/>
    <col min="11" max="11" width="5.625" style="25" customWidth="1"/>
    <col min="12" max="12" width="6.625" style="26" customWidth="1"/>
    <col min="13" max="13" width="3.125" style="27" customWidth="1"/>
    <col min="14" max="14" width="7.125" style="24" customWidth="1"/>
    <col min="15" max="15" width="5.625" style="25" customWidth="1"/>
    <col min="16" max="16" width="6.625" style="28" customWidth="1"/>
    <col min="17" max="17" width="3.125" style="27" customWidth="1"/>
    <col min="18" max="18" width="7.125" style="24" customWidth="1"/>
    <col min="19" max="19" width="5.625" style="25" customWidth="1"/>
    <col min="20" max="20" width="6.625" style="28" customWidth="1"/>
    <col min="21" max="21" width="3.125" style="27" customWidth="1"/>
    <col min="22" max="22" width="7.125" style="24" customWidth="1"/>
    <col min="23" max="23" width="5.625" style="25" customWidth="1"/>
    <col min="24" max="24" width="6.625" style="28" customWidth="1"/>
    <col min="25" max="25" width="3.125" style="29" customWidth="1"/>
    <col min="26" max="26" width="7.125" style="25" customWidth="1"/>
    <col min="27" max="27" width="5.625" style="25" customWidth="1"/>
    <col min="28" max="28" width="6.625" style="28" customWidth="1"/>
    <col min="29" max="29" width="2.625" style="123" customWidth="1"/>
    <col min="30" max="16384" width="9" style="124"/>
  </cols>
  <sheetData>
    <row r="1" spans="1:29" ht="15" customHeight="1" x14ac:dyDescent="0.15">
      <c r="AB1" s="154" t="s">
        <v>525</v>
      </c>
    </row>
    <row r="2" spans="1:29" ht="15" customHeight="1" x14ac:dyDescent="0.15">
      <c r="AB2" s="33" t="s">
        <v>178</v>
      </c>
    </row>
    <row r="3" spans="1:29" ht="15" customHeight="1" x14ac:dyDescent="0.15">
      <c r="AB3" s="34"/>
    </row>
    <row r="4" spans="1:29" ht="4.5" customHeight="1" x14ac:dyDescent="0.15"/>
    <row r="5" spans="1:29" s="32" customFormat="1" ht="15.95" customHeight="1" x14ac:dyDescent="0.15">
      <c r="A5" s="35"/>
      <c r="B5" s="88" t="s">
        <v>207</v>
      </c>
      <c r="C5" s="37" t="s">
        <v>3</v>
      </c>
      <c r="D5" s="38" t="s">
        <v>4</v>
      </c>
      <c r="E5" s="35"/>
      <c r="F5" s="88" t="s">
        <v>208</v>
      </c>
      <c r="G5" s="37" t="s">
        <v>3</v>
      </c>
      <c r="H5" s="38" t="s">
        <v>4</v>
      </c>
      <c r="I5" s="35"/>
      <c r="J5" s="88" t="s">
        <v>209</v>
      </c>
      <c r="K5" s="37" t="s">
        <v>3</v>
      </c>
      <c r="L5" s="38" t="s">
        <v>4</v>
      </c>
      <c r="M5" s="35"/>
      <c r="N5" s="88" t="s">
        <v>91</v>
      </c>
      <c r="O5" s="37" t="s">
        <v>3</v>
      </c>
      <c r="P5" s="38" t="s">
        <v>4</v>
      </c>
      <c r="Q5" s="35"/>
      <c r="R5" s="88" t="s">
        <v>92</v>
      </c>
      <c r="S5" s="37" t="s">
        <v>3</v>
      </c>
      <c r="T5" s="38" t="s">
        <v>4</v>
      </c>
      <c r="U5" s="35"/>
      <c r="V5" s="88" t="s">
        <v>90</v>
      </c>
      <c r="W5" s="37" t="s">
        <v>3</v>
      </c>
      <c r="X5" s="38" t="s">
        <v>4</v>
      </c>
      <c r="Y5" s="35"/>
      <c r="Z5" s="88" t="s">
        <v>93</v>
      </c>
      <c r="AA5" s="37" t="s">
        <v>3</v>
      </c>
      <c r="AB5" s="38" t="s">
        <v>4</v>
      </c>
      <c r="AC5" s="39">
        <v>1</v>
      </c>
    </row>
    <row r="6" spans="1:29" s="32" customFormat="1" ht="15.95" customHeight="1" x14ac:dyDescent="0.15">
      <c r="A6" s="155"/>
      <c r="B6" s="156" t="s">
        <v>320</v>
      </c>
      <c r="C6" s="157"/>
      <c r="D6" s="158"/>
      <c r="E6" s="159"/>
      <c r="F6" s="160"/>
      <c r="G6" s="157"/>
      <c r="H6" s="158"/>
      <c r="I6" s="159"/>
      <c r="J6" s="160"/>
      <c r="K6" s="161" t="s">
        <v>94</v>
      </c>
      <c r="L6" s="162">
        <f>八頭・鳥取2・3・4・岩美!C42+八頭・鳥取2・3・4・岩美!G42+八頭・鳥取2・3・4・岩美!K42+八頭・鳥取2・3・4・岩美!O42+八頭・鳥取2・3・4・岩美!S42+八頭・鳥取2・3・4・岩美!W42+八頭・鳥取2・3・4・岩美!AA42</f>
        <v>58030</v>
      </c>
      <c r="M6" s="163"/>
      <c r="N6" s="160"/>
      <c r="O6" s="161" t="s">
        <v>143</v>
      </c>
      <c r="P6" s="164">
        <f>八頭・鳥取2・3・4・岩美!D42+八頭・鳥取2・3・4・岩美!H42+八頭・鳥取2・3・4・岩美!L42+八頭・鳥取2・3・4・岩美!P42+八頭・鳥取2・3・4・岩美!T42+八頭・鳥取2・3・4・岩美!X42+八頭・鳥取2・3・4・岩美!AB42</f>
        <v>0</v>
      </c>
      <c r="Q6" s="165"/>
      <c r="R6" s="166"/>
      <c r="S6" s="167"/>
      <c r="T6" s="168"/>
      <c r="U6" s="169"/>
      <c r="V6" s="169"/>
      <c r="W6" s="169"/>
      <c r="X6" s="169"/>
      <c r="Y6" s="169"/>
      <c r="Z6" s="169"/>
      <c r="AA6" s="169"/>
      <c r="AB6" s="170"/>
      <c r="AC6" s="31"/>
    </row>
    <row r="7" spans="1:29" s="32" customFormat="1" ht="15.95" customHeight="1" x14ac:dyDescent="0.15">
      <c r="A7" s="89"/>
      <c r="B7" s="90" t="s">
        <v>325</v>
      </c>
      <c r="C7" s="91"/>
      <c r="D7" s="92"/>
      <c r="E7" s="93"/>
      <c r="F7" s="94"/>
      <c r="G7" s="91"/>
      <c r="H7" s="92"/>
      <c r="I7" s="93"/>
      <c r="J7" s="94"/>
      <c r="K7" s="95" t="s">
        <v>326</v>
      </c>
      <c r="L7" s="96">
        <f>C32+G32+K32+O32+S32+W32+AA32</f>
        <v>48340</v>
      </c>
      <c r="M7" s="97"/>
      <c r="N7" s="94"/>
      <c r="O7" s="95" t="s">
        <v>327</v>
      </c>
      <c r="P7" s="98">
        <f>D32+H32+L32+P32+T32+X32+AB32</f>
        <v>0</v>
      </c>
      <c r="Q7" s="99"/>
      <c r="R7" s="100"/>
      <c r="S7" s="101"/>
      <c r="T7" s="102"/>
      <c r="U7" s="103"/>
      <c r="V7" s="103"/>
      <c r="W7" s="103"/>
      <c r="X7" s="103"/>
      <c r="Y7" s="103"/>
      <c r="Z7" s="103"/>
      <c r="AA7" s="103"/>
      <c r="AB7" s="104"/>
      <c r="AC7" s="123" t="s">
        <v>58</v>
      </c>
    </row>
    <row r="8" spans="1:29" s="32" customFormat="1" ht="15.95" customHeight="1" x14ac:dyDescent="0.15">
      <c r="A8" s="107"/>
      <c r="B8" s="108"/>
      <c r="C8" s="109"/>
      <c r="D8" s="2"/>
      <c r="E8" s="110"/>
      <c r="F8" s="108" t="s">
        <v>136</v>
      </c>
      <c r="G8" s="109">
        <v>2790</v>
      </c>
      <c r="H8" s="2"/>
      <c r="I8" s="107"/>
      <c r="J8" s="108" t="s">
        <v>137</v>
      </c>
      <c r="K8" s="109">
        <v>1600</v>
      </c>
      <c r="L8" s="2"/>
      <c r="M8" s="107"/>
      <c r="N8" s="108" t="s">
        <v>137</v>
      </c>
      <c r="O8" s="109">
        <v>950</v>
      </c>
      <c r="P8" s="2"/>
      <c r="Q8" s="107"/>
      <c r="R8" s="108" t="s">
        <v>369</v>
      </c>
      <c r="S8" s="109">
        <v>175</v>
      </c>
      <c r="T8" s="2"/>
      <c r="U8" s="110"/>
      <c r="V8" s="108" t="s">
        <v>137</v>
      </c>
      <c r="W8" s="109">
        <v>200</v>
      </c>
      <c r="X8" s="2"/>
      <c r="Y8" s="111"/>
      <c r="Z8" s="108" t="s">
        <v>137</v>
      </c>
      <c r="AA8" s="109">
        <v>830</v>
      </c>
      <c r="AB8" s="2"/>
      <c r="AC8" s="31" t="s">
        <v>59</v>
      </c>
    </row>
    <row r="9" spans="1:29" s="32" customFormat="1" ht="15.95" customHeight="1" x14ac:dyDescent="0.15">
      <c r="A9" s="71"/>
      <c r="B9" s="72" t="s">
        <v>138</v>
      </c>
      <c r="C9" s="73">
        <v>1680</v>
      </c>
      <c r="D9" s="3"/>
      <c r="E9" s="71"/>
      <c r="F9" s="72"/>
      <c r="G9" s="73"/>
      <c r="H9" s="3"/>
      <c r="I9" s="71"/>
      <c r="J9" s="72"/>
      <c r="K9" s="73"/>
      <c r="L9" s="3"/>
      <c r="M9" s="71"/>
      <c r="N9" s="72"/>
      <c r="O9" s="73"/>
      <c r="P9" s="3"/>
      <c r="Q9" s="71"/>
      <c r="R9" s="72"/>
      <c r="S9" s="73"/>
      <c r="T9" s="3"/>
      <c r="U9" s="117"/>
      <c r="V9" s="72"/>
      <c r="W9" s="73"/>
      <c r="X9" s="3"/>
      <c r="Y9" s="118"/>
      <c r="Z9" s="72"/>
      <c r="AA9" s="73"/>
      <c r="AB9" s="3"/>
      <c r="AC9" s="31" t="s">
        <v>60</v>
      </c>
    </row>
    <row r="10" spans="1:29" s="32" customFormat="1" ht="15.95" customHeight="1" x14ac:dyDescent="0.15">
      <c r="A10" s="71"/>
      <c r="B10" s="72" t="s">
        <v>61</v>
      </c>
      <c r="C10" s="73">
        <v>1760</v>
      </c>
      <c r="D10" s="3"/>
      <c r="E10" s="117"/>
      <c r="F10" s="72"/>
      <c r="G10" s="73"/>
      <c r="H10" s="3"/>
      <c r="I10" s="71"/>
      <c r="J10" s="72"/>
      <c r="K10" s="73"/>
      <c r="L10" s="3"/>
      <c r="M10" s="71"/>
      <c r="N10" s="72"/>
      <c r="O10" s="73"/>
      <c r="P10" s="3"/>
      <c r="Q10" s="71"/>
      <c r="R10" s="72"/>
      <c r="S10" s="73"/>
      <c r="T10" s="3"/>
      <c r="U10" s="117"/>
      <c r="V10" s="72"/>
      <c r="W10" s="73"/>
      <c r="X10" s="3"/>
      <c r="Y10" s="118"/>
      <c r="Z10" s="72"/>
      <c r="AA10" s="73"/>
      <c r="AB10" s="3"/>
      <c r="AC10" s="31">
        <v>1</v>
      </c>
    </row>
    <row r="11" spans="1:29" s="32" customFormat="1" ht="15.95" customHeight="1" x14ac:dyDescent="0.15">
      <c r="A11" s="71"/>
      <c r="B11" s="72" t="s">
        <v>189</v>
      </c>
      <c r="C11" s="73">
        <v>1980</v>
      </c>
      <c r="D11" s="3"/>
      <c r="E11" s="117"/>
      <c r="F11" s="72"/>
      <c r="G11" s="73"/>
      <c r="H11" s="3"/>
      <c r="I11" s="71"/>
      <c r="J11" s="72"/>
      <c r="K11" s="73"/>
      <c r="L11" s="3"/>
      <c r="M11" s="71"/>
      <c r="N11" s="72"/>
      <c r="O11" s="73"/>
      <c r="P11" s="3"/>
      <c r="Q11" s="71"/>
      <c r="R11" s="72"/>
      <c r="S11" s="73"/>
      <c r="T11" s="3"/>
      <c r="U11" s="117"/>
      <c r="V11" s="72"/>
      <c r="W11" s="73"/>
      <c r="X11" s="3"/>
      <c r="Y11" s="118"/>
      <c r="Z11" s="72"/>
      <c r="AA11" s="73"/>
      <c r="AB11" s="3"/>
      <c r="AC11" s="31"/>
    </row>
    <row r="12" spans="1:29" s="32" customFormat="1" ht="15.95" customHeight="1" x14ac:dyDescent="0.15">
      <c r="A12" s="71"/>
      <c r="B12" s="72" t="s">
        <v>15</v>
      </c>
      <c r="C12" s="73">
        <v>1590</v>
      </c>
      <c r="D12" s="3"/>
      <c r="E12" s="117"/>
      <c r="F12" s="72"/>
      <c r="G12" s="73"/>
      <c r="H12" s="3"/>
      <c r="I12" s="71"/>
      <c r="J12" s="72" t="s">
        <v>522</v>
      </c>
      <c r="K12" s="73">
        <v>20</v>
      </c>
      <c r="L12" s="3"/>
      <c r="M12" s="71"/>
      <c r="N12" s="72" t="s">
        <v>522</v>
      </c>
      <c r="O12" s="73">
        <v>10</v>
      </c>
      <c r="P12" s="3"/>
      <c r="Q12" s="71"/>
      <c r="R12" s="72" t="s">
        <v>522</v>
      </c>
      <c r="S12" s="73">
        <v>5</v>
      </c>
      <c r="T12" s="3"/>
      <c r="U12" s="117"/>
      <c r="V12" s="72" t="s">
        <v>522</v>
      </c>
      <c r="W12" s="73">
        <v>10</v>
      </c>
      <c r="X12" s="3"/>
      <c r="Y12" s="118"/>
      <c r="Z12" s="72" t="s">
        <v>522</v>
      </c>
      <c r="AA12" s="73">
        <v>30</v>
      </c>
      <c r="AB12" s="3"/>
      <c r="AC12" s="31"/>
    </row>
    <row r="13" spans="1:29" s="32" customFormat="1" ht="15.95" customHeight="1" x14ac:dyDescent="0.15">
      <c r="A13" s="71"/>
      <c r="B13" s="72" t="s">
        <v>139</v>
      </c>
      <c r="C13" s="73">
        <v>2500</v>
      </c>
      <c r="D13" s="3"/>
      <c r="E13" s="71"/>
      <c r="F13" s="72"/>
      <c r="G13" s="73"/>
      <c r="H13" s="3"/>
      <c r="I13" s="71"/>
      <c r="J13" s="171"/>
      <c r="K13" s="73"/>
      <c r="L13" s="3"/>
      <c r="M13" s="71"/>
      <c r="N13" s="72"/>
      <c r="O13" s="73"/>
      <c r="P13" s="3"/>
      <c r="Q13" s="71"/>
      <c r="R13" s="72"/>
      <c r="S13" s="73"/>
      <c r="T13" s="3"/>
      <c r="U13" s="117"/>
      <c r="V13" s="72"/>
      <c r="W13" s="73"/>
      <c r="X13" s="3"/>
      <c r="Y13" s="118"/>
      <c r="Z13" s="72"/>
      <c r="AA13" s="73"/>
      <c r="AB13" s="3"/>
      <c r="AC13" s="31"/>
    </row>
    <row r="14" spans="1:29" s="32" customFormat="1" ht="15.95" customHeight="1" x14ac:dyDescent="0.15">
      <c r="A14" s="71"/>
      <c r="B14" s="72" t="s">
        <v>190</v>
      </c>
      <c r="C14" s="73">
        <v>1440</v>
      </c>
      <c r="D14" s="3"/>
      <c r="E14" s="71"/>
      <c r="F14" s="72"/>
      <c r="G14" s="73"/>
      <c r="H14" s="3"/>
      <c r="I14" s="71"/>
      <c r="J14" s="72"/>
      <c r="K14" s="73"/>
      <c r="L14" s="3"/>
      <c r="M14" s="71"/>
      <c r="N14" s="72"/>
      <c r="O14" s="73"/>
      <c r="P14" s="3"/>
      <c r="Q14" s="71"/>
      <c r="R14" s="72"/>
      <c r="S14" s="73"/>
      <c r="T14" s="3"/>
      <c r="U14" s="117"/>
      <c r="V14" s="72"/>
      <c r="W14" s="73"/>
      <c r="X14" s="3"/>
      <c r="Y14" s="118"/>
      <c r="Z14" s="72"/>
      <c r="AA14" s="73"/>
      <c r="AB14" s="3"/>
      <c r="AC14" s="31"/>
    </row>
    <row r="15" spans="1:29" s="32" customFormat="1" ht="15.95" customHeight="1" x14ac:dyDescent="0.15">
      <c r="A15" s="71"/>
      <c r="B15" s="72" t="s">
        <v>191</v>
      </c>
      <c r="C15" s="73">
        <v>1850</v>
      </c>
      <c r="D15" s="3"/>
      <c r="E15" s="71"/>
      <c r="F15" s="72"/>
      <c r="G15" s="73"/>
      <c r="H15" s="3"/>
      <c r="I15" s="71"/>
      <c r="J15" s="72"/>
      <c r="K15" s="73"/>
      <c r="L15" s="3"/>
      <c r="M15" s="117"/>
      <c r="N15" s="72"/>
      <c r="O15" s="73"/>
      <c r="P15" s="3"/>
      <c r="Q15" s="71"/>
      <c r="R15" s="72"/>
      <c r="S15" s="73"/>
      <c r="T15" s="3"/>
      <c r="U15" s="117"/>
      <c r="V15" s="72"/>
      <c r="W15" s="73"/>
      <c r="X15" s="3"/>
      <c r="Y15" s="118"/>
      <c r="Z15" s="72"/>
      <c r="AA15" s="73"/>
      <c r="AB15" s="3"/>
      <c r="AC15" s="31"/>
    </row>
    <row r="16" spans="1:29" s="32" customFormat="1" ht="15.95" customHeight="1" x14ac:dyDescent="0.15">
      <c r="A16" s="82"/>
      <c r="B16" s="83" t="s">
        <v>140</v>
      </c>
      <c r="C16" s="84">
        <v>2060</v>
      </c>
      <c r="D16" s="5"/>
      <c r="E16" s="105"/>
      <c r="F16" s="83"/>
      <c r="G16" s="84"/>
      <c r="H16" s="5"/>
      <c r="I16" s="82"/>
      <c r="J16" s="83"/>
      <c r="K16" s="84"/>
      <c r="L16" s="5"/>
      <c r="M16" s="105"/>
      <c r="N16" s="83"/>
      <c r="O16" s="84"/>
      <c r="P16" s="5"/>
      <c r="Q16" s="105"/>
      <c r="R16" s="83"/>
      <c r="S16" s="84"/>
      <c r="T16" s="5"/>
      <c r="U16" s="105"/>
      <c r="V16" s="83" t="s">
        <v>363</v>
      </c>
      <c r="W16" s="84">
        <v>80</v>
      </c>
      <c r="X16" s="5"/>
      <c r="Y16" s="106"/>
      <c r="Z16" s="83"/>
      <c r="AA16" s="84"/>
      <c r="AB16" s="5"/>
      <c r="AC16" s="131"/>
    </row>
    <row r="17" spans="1:29" s="32" customFormat="1" ht="15.95" customHeight="1" x14ac:dyDescent="0.15">
      <c r="A17" s="132"/>
      <c r="B17" s="133" t="s">
        <v>142</v>
      </c>
      <c r="C17" s="172">
        <v>1950</v>
      </c>
      <c r="D17" s="7"/>
      <c r="E17" s="132"/>
      <c r="F17" s="133" t="s">
        <v>141</v>
      </c>
      <c r="G17" s="172">
        <v>1240</v>
      </c>
      <c r="H17" s="7"/>
      <c r="I17" s="132"/>
      <c r="J17" s="133" t="s">
        <v>142</v>
      </c>
      <c r="K17" s="172">
        <v>1700</v>
      </c>
      <c r="L17" s="7"/>
      <c r="M17" s="132"/>
      <c r="N17" s="133" t="s">
        <v>142</v>
      </c>
      <c r="O17" s="172">
        <v>250</v>
      </c>
      <c r="P17" s="7"/>
      <c r="Q17" s="132"/>
      <c r="R17" s="133" t="s">
        <v>370</v>
      </c>
      <c r="S17" s="172">
        <v>90</v>
      </c>
      <c r="T17" s="7"/>
      <c r="U17" s="132"/>
      <c r="V17" s="133"/>
      <c r="W17" s="172"/>
      <c r="X17" s="7"/>
      <c r="Y17" s="132"/>
      <c r="Z17" s="133"/>
      <c r="AA17" s="172"/>
      <c r="AB17" s="7"/>
      <c r="AC17" s="31"/>
    </row>
    <row r="18" spans="1:29" s="32" customFormat="1" ht="15.95" customHeight="1" x14ac:dyDescent="0.15">
      <c r="A18" s="71"/>
      <c r="B18" s="72" t="s">
        <v>16</v>
      </c>
      <c r="C18" s="73">
        <v>2850</v>
      </c>
      <c r="D18" s="3"/>
      <c r="E18" s="71"/>
      <c r="F18" s="72"/>
      <c r="G18" s="73"/>
      <c r="H18" s="3"/>
      <c r="I18" s="71"/>
      <c r="J18" s="72"/>
      <c r="K18" s="73"/>
      <c r="L18" s="3"/>
      <c r="M18" s="71"/>
      <c r="N18" s="72"/>
      <c r="O18" s="73"/>
      <c r="P18" s="3"/>
      <c r="Q18" s="71"/>
      <c r="R18" s="72"/>
      <c r="S18" s="73"/>
      <c r="T18" s="3"/>
      <c r="U18" s="71"/>
      <c r="V18" s="72"/>
      <c r="W18" s="73"/>
      <c r="X18" s="3"/>
      <c r="Y18" s="71"/>
      <c r="Z18" s="72"/>
      <c r="AA18" s="73"/>
      <c r="AB18" s="3"/>
      <c r="AC18" s="31"/>
    </row>
    <row r="19" spans="1:29" s="32" customFormat="1" ht="15.95" customHeight="1" x14ac:dyDescent="0.15">
      <c r="A19" s="71"/>
      <c r="B19" s="72"/>
      <c r="C19" s="73"/>
      <c r="D19" s="3"/>
      <c r="E19" s="71"/>
      <c r="F19" s="72"/>
      <c r="G19" s="73"/>
      <c r="H19" s="3"/>
      <c r="I19" s="71"/>
      <c r="J19" s="72"/>
      <c r="K19" s="73"/>
      <c r="L19" s="3"/>
      <c r="M19" s="71"/>
      <c r="N19" s="72"/>
      <c r="O19" s="73"/>
      <c r="P19" s="3"/>
      <c r="Q19" s="71"/>
      <c r="R19" s="72"/>
      <c r="S19" s="73"/>
      <c r="T19" s="3"/>
      <c r="U19" s="71"/>
      <c r="V19" s="72"/>
      <c r="W19" s="73"/>
      <c r="X19" s="3"/>
      <c r="Y19" s="71"/>
      <c r="Z19" s="72"/>
      <c r="AA19" s="73"/>
      <c r="AB19" s="3"/>
      <c r="AC19" s="31"/>
    </row>
    <row r="20" spans="1:29" s="32" customFormat="1" ht="15.95" customHeight="1" x14ac:dyDescent="0.15">
      <c r="A20" s="71"/>
      <c r="B20" s="72" t="s">
        <v>192</v>
      </c>
      <c r="C20" s="73">
        <v>2140</v>
      </c>
      <c r="D20" s="3"/>
      <c r="E20" s="71"/>
      <c r="F20" s="72"/>
      <c r="G20" s="73"/>
      <c r="H20" s="3"/>
      <c r="I20" s="71"/>
      <c r="J20" s="72"/>
      <c r="K20" s="73"/>
      <c r="L20" s="3"/>
      <c r="M20" s="71"/>
      <c r="N20" s="72" t="s">
        <v>501</v>
      </c>
      <c r="O20" s="73">
        <v>50</v>
      </c>
      <c r="P20" s="3"/>
      <c r="Q20" s="71"/>
      <c r="R20" s="72"/>
      <c r="S20" s="73"/>
      <c r="T20" s="3"/>
      <c r="U20" s="71"/>
      <c r="V20" s="72"/>
      <c r="W20" s="73"/>
      <c r="X20" s="3"/>
      <c r="Y20" s="71"/>
      <c r="Z20" s="72"/>
      <c r="AA20" s="73"/>
      <c r="AB20" s="3"/>
      <c r="AC20" s="31"/>
    </row>
    <row r="21" spans="1:29" s="32" customFormat="1" ht="15.95" customHeight="1" x14ac:dyDescent="0.15">
      <c r="A21" s="71"/>
      <c r="B21" s="72"/>
      <c r="C21" s="73"/>
      <c r="D21" s="3"/>
      <c r="E21" s="71"/>
      <c r="F21" s="72"/>
      <c r="G21" s="73"/>
      <c r="H21" s="3"/>
      <c r="I21" s="71"/>
      <c r="J21" s="72"/>
      <c r="K21" s="73"/>
      <c r="L21" s="3"/>
      <c r="M21" s="71"/>
      <c r="N21" s="72"/>
      <c r="O21" s="73"/>
      <c r="P21" s="3"/>
      <c r="Q21" s="71"/>
      <c r="R21" s="72"/>
      <c r="S21" s="73"/>
      <c r="T21" s="3"/>
      <c r="U21" s="71"/>
      <c r="V21" s="72"/>
      <c r="W21" s="73"/>
      <c r="X21" s="3"/>
      <c r="Y21" s="71"/>
      <c r="Z21" s="72"/>
      <c r="AA21" s="73"/>
      <c r="AB21" s="3"/>
      <c r="AC21" s="31"/>
    </row>
    <row r="22" spans="1:29" s="32" customFormat="1" ht="15.95" customHeight="1" x14ac:dyDescent="0.15">
      <c r="A22" s="71"/>
      <c r="B22" s="72" t="s">
        <v>17</v>
      </c>
      <c r="C22" s="73">
        <v>2040</v>
      </c>
      <c r="D22" s="3"/>
      <c r="E22" s="71"/>
      <c r="F22" s="72"/>
      <c r="G22" s="73"/>
      <c r="H22" s="3"/>
      <c r="I22" s="71"/>
      <c r="J22" s="72"/>
      <c r="K22" s="73"/>
      <c r="L22" s="3"/>
      <c r="M22" s="71"/>
      <c r="N22" s="72"/>
      <c r="O22" s="73"/>
      <c r="P22" s="3"/>
      <c r="Q22" s="71"/>
      <c r="R22" s="72"/>
      <c r="S22" s="73"/>
      <c r="T22" s="3"/>
      <c r="U22" s="71"/>
      <c r="V22" s="72"/>
      <c r="W22" s="73"/>
      <c r="X22" s="3"/>
      <c r="Y22" s="71"/>
      <c r="Z22" s="72"/>
      <c r="AA22" s="73"/>
      <c r="AB22" s="3"/>
      <c r="AC22" s="31"/>
    </row>
    <row r="23" spans="1:29" s="32" customFormat="1" ht="15.95" customHeight="1" x14ac:dyDescent="0.15">
      <c r="A23" s="71"/>
      <c r="B23" s="72" t="s">
        <v>18</v>
      </c>
      <c r="C23" s="73">
        <v>1170</v>
      </c>
      <c r="D23" s="3"/>
      <c r="E23" s="71"/>
      <c r="F23" s="72" t="s">
        <v>450</v>
      </c>
      <c r="G23" s="73">
        <v>130</v>
      </c>
      <c r="H23" s="3"/>
      <c r="I23" s="71"/>
      <c r="J23" s="72" t="s">
        <v>366</v>
      </c>
      <c r="K23" s="73">
        <v>50</v>
      </c>
      <c r="L23" s="3"/>
      <c r="M23" s="71"/>
      <c r="N23" s="72" t="s">
        <v>366</v>
      </c>
      <c r="O23" s="73">
        <v>10</v>
      </c>
      <c r="P23" s="3"/>
      <c r="Q23" s="71"/>
      <c r="R23" s="72"/>
      <c r="S23" s="73"/>
      <c r="T23" s="3"/>
      <c r="U23" s="71"/>
      <c r="V23" s="72"/>
      <c r="W23" s="73"/>
      <c r="X23" s="3"/>
      <c r="Y23" s="71"/>
      <c r="Z23" s="72"/>
      <c r="AA23" s="73"/>
      <c r="AB23" s="3"/>
      <c r="AC23" s="31"/>
    </row>
    <row r="24" spans="1:29" s="32" customFormat="1" ht="15.95" customHeight="1" x14ac:dyDescent="0.15">
      <c r="A24" s="71"/>
      <c r="B24" s="72" t="s">
        <v>62</v>
      </c>
      <c r="C24" s="73">
        <v>1710</v>
      </c>
      <c r="D24" s="3"/>
      <c r="E24" s="71"/>
      <c r="F24" s="72" t="s">
        <v>449</v>
      </c>
      <c r="G24" s="73">
        <v>1210</v>
      </c>
      <c r="H24" s="3"/>
      <c r="I24" s="71"/>
      <c r="J24" s="72" t="s">
        <v>365</v>
      </c>
      <c r="K24" s="73">
        <v>750</v>
      </c>
      <c r="L24" s="3"/>
      <c r="M24" s="71"/>
      <c r="N24" s="72" t="s">
        <v>365</v>
      </c>
      <c r="O24" s="73">
        <v>80</v>
      </c>
      <c r="P24" s="3"/>
      <c r="Q24" s="71"/>
      <c r="R24" s="72" t="s">
        <v>365</v>
      </c>
      <c r="S24" s="73">
        <v>80</v>
      </c>
      <c r="T24" s="3"/>
      <c r="U24" s="71"/>
      <c r="V24" s="72" t="s">
        <v>444</v>
      </c>
      <c r="W24" s="73">
        <v>40</v>
      </c>
      <c r="X24" s="3"/>
      <c r="Y24" s="71"/>
      <c r="Z24" s="72" t="s">
        <v>365</v>
      </c>
      <c r="AA24" s="73">
        <v>210</v>
      </c>
      <c r="AB24" s="3"/>
      <c r="AC24" s="31"/>
    </row>
    <row r="25" spans="1:29" s="32" customFormat="1" ht="15.95" customHeight="1" x14ac:dyDescent="0.15">
      <c r="A25" s="71"/>
      <c r="B25" s="72" t="s">
        <v>63</v>
      </c>
      <c r="C25" s="73">
        <v>2280</v>
      </c>
      <c r="D25" s="3"/>
      <c r="E25" s="71"/>
      <c r="F25" s="72"/>
      <c r="G25" s="73"/>
      <c r="H25" s="3"/>
      <c r="I25" s="71"/>
      <c r="J25" s="72"/>
      <c r="K25" s="73"/>
      <c r="L25" s="3"/>
      <c r="M25" s="71"/>
      <c r="N25" s="72"/>
      <c r="O25" s="73"/>
      <c r="P25" s="3"/>
      <c r="Q25" s="71"/>
      <c r="R25" s="72"/>
      <c r="S25" s="73"/>
      <c r="T25" s="3"/>
      <c r="U25" s="71"/>
      <c r="V25" s="72"/>
      <c r="W25" s="73"/>
      <c r="X25" s="3"/>
      <c r="Y25" s="71"/>
      <c r="Z25" s="72"/>
      <c r="AA25" s="73"/>
      <c r="AB25" s="3"/>
      <c r="AC25" s="31"/>
    </row>
    <row r="26" spans="1:29" s="32" customFormat="1" ht="15.95" customHeight="1" x14ac:dyDescent="0.15">
      <c r="A26" s="71"/>
      <c r="B26" s="72" t="s">
        <v>5</v>
      </c>
      <c r="C26" s="73">
        <v>1140</v>
      </c>
      <c r="D26" s="3"/>
      <c r="E26" s="71"/>
      <c r="F26" s="72" t="s">
        <v>5</v>
      </c>
      <c r="G26" s="73">
        <v>100</v>
      </c>
      <c r="H26" s="3"/>
      <c r="I26" s="71"/>
      <c r="J26" s="72" t="s">
        <v>451</v>
      </c>
      <c r="K26" s="73">
        <v>70</v>
      </c>
      <c r="L26" s="3"/>
      <c r="M26" s="71"/>
      <c r="N26" s="72" t="s">
        <v>367</v>
      </c>
      <c r="O26" s="73">
        <v>10</v>
      </c>
      <c r="P26" s="3"/>
      <c r="Q26" s="71"/>
      <c r="R26" s="72"/>
      <c r="S26" s="73"/>
      <c r="T26" s="3"/>
      <c r="U26" s="71"/>
      <c r="V26" s="72"/>
      <c r="W26" s="73"/>
      <c r="X26" s="3"/>
      <c r="Y26" s="71"/>
      <c r="Z26" s="72" t="s">
        <v>367</v>
      </c>
      <c r="AA26" s="73">
        <v>30</v>
      </c>
      <c r="AB26" s="3"/>
      <c r="AC26" s="31"/>
    </row>
    <row r="27" spans="1:29" s="32" customFormat="1" ht="15.95" customHeight="1" x14ac:dyDescent="0.15">
      <c r="A27" s="71"/>
      <c r="B27" s="72" t="s">
        <v>19</v>
      </c>
      <c r="C27" s="73">
        <v>740</v>
      </c>
      <c r="D27" s="3"/>
      <c r="E27" s="71"/>
      <c r="F27" s="72" t="s">
        <v>452</v>
      </c>
      <c r="G27" s="73">
        <v>50</v>
      </c>
      <c r="H27" s="3"/>
      <c r="I27" s="71"/>
      <c r="J27" s="72" t="s">
        <v>368</v>
      </c>
      <c r="K27" s="73">
        <v>45</v>
      </c>
      <c r="L27" s="3"/>
      <c r="M27" s="71"/>
      <c r="N27" s="72" t="s">
        <v>368</v>
      </c>
      <c r="O27" s="73">
        <v>10</v>
      </c>
      <c r="P27" s="3"/>
      <c r="Q27" s="71"/>
      <c r="R27" s="72"/>
      <c r="S27" s="73"/>
      <c r="T27" s="3"/>
      <c r="U27" s="71"/>
      <c r="V27" s="72"/>
      <c r="W27" s="73"/>
      <c r="X27" s="3"/>
      <c r="Y27" s="71"/>
      <c r="Z27" s="72"/>
      <c r="AA27" s="73"/>
      <c r="AB27" s="3"/>
      <c r="AC27" s="31"/>
    </row>
    <row r="28" spans="1:29" s="32" customFormat="1" ht="15.95" customHeight="1" x14ac:dyDescent="0.15">
      <c r="A28" s="71"/>
      <c r="B28" s="72" t="s">
        <v>20</v>
      </c>
      <c r="C28" s="73">
        <v>1560</v>
      </c>
      <c r="D28" s="3"/>
      <c r="E28" s="71"/>
      <c r="F28" s="72"/>
      <c r="G28" s="73"/>
      <c r="H28" s="3"/>
      <c r="I28" s="71"/>
      <c r="J28" s="72" t="s">
        <v>465</v>
      </c>
      <c r="K28" s="73">
        <v>25</v>
      </c>
      <c r="L28" s="3"/>
      <c r="M28" s="71"/>
      <c r="N28" s="72" t="s">
        <v>465</v>
      </c>
      <c r="O28" s="73">
        <v>10</v>
      </c>
      <c r="P28" s="3"/>
      <c r="Q28" s="71"/>
      <c r="R28" s="72" t="s">
        <v>465</v>
      </c>
      <c r="S28" s="73">
        <v>5</v>
      </c>
      <c r="T28" s="3"/>
      <c r="U28" s="71"/>
      <c r="V28" s="72"/>
      <c r="W28" s="73"/>
      <c r="X28" s="3"/>
      <c r="Y28" s="71"/>
      <c r="Z28" s="72" t="s">
        <v>465</v>
      </c>
      <c r="AA28" s="73">
        <v>10</v>
      </c>
      <c r="AB28" s="3"/>
      <c r="AC28" s="31"/>
    </row>
    <row r="29" spans="1:29" s="32" customFormat="1" ht="15.95" customHeight="1" x14ac:dyDescent="0.15">
      <c r="A29" s="71"/>
      <c r="B29" s="72" t="s">
        <v>520</v>
      </c>
      <c r="C29" s="127">
        <v>1000</v>
      </c>
      <c r="D29" s="3"/>
      <c r="E29" s="71"/>
      <c r="F29" s="72"/>
      <c r="G29" s="127"/>
      <c r="H29" s="3"/>
      <c r="I29" s="71"/>
      <c r="J29" s="72" t="s">
        <v>521</v>
      </c>
      <c r="K29" s="127">
        <v>35</v>
      </c>
      <c r="L29" s="3"/>
      <c r="M29" s="71"/>
      <c r="N29" s="72" t="s">
        <v>521</v>
      </c>
      <c r="O29" s="127">
        <v>10</v>
      </c>
      <c r="P29" s="3"/>
      <c r="Q29" s="71"/>
      <c r="R29" s="72" t="s">
        <v>521</v>
      </c>
      <c r="S29" s="127">
        <v>5</v>
      </c>
      <c r="T29" s="3"/>
      <c r="U29" s="71"/>
      <c r="V29" s="72"/>
      <c r="W29" s="127"/>
      <c r="X29" s="3"/>
      <c r="Y29" s="71"/>
      <c r="Z29" s="72" t="s">
        <v>521</v>
      </c>
      <c r="AA29" s="127">
        <v>10</v>
      </c>
      <c r="AB29" s="3"/>
      <c r="AC29" s="31"/>
    </row>
    <row r="30" spans="1:29" s="32" customFormat="1" ht="15.95" customHeight="1" x14ac:dyDescent="0.15">
      <c r="A30" s="71"/>
      <c r="B30" s="72" t="s">
        <v>64</v>
      </c>
      <c r="C30" s="127">
        <v>190</v>
      </c>
      <c r="D30" s="3"/>
      <c r="E30" s="71"/>
      <c r="F30" s="72"/>
      <c r="G30" s="127"/>
      <c r="H30" s="3"/>
      <c r="I30" s="71"/>
      <c r="J30" s="72" t="s">
        <v>466</v>
      </c>
      <c r="K30" s="127">
        <v>5</v>
      </c>
      <c r="L30" s="3"/>
      <c r="M30" s="71"/>
      <c r="N30" s="72"/>
      <c r="O30" s="127"/>
      <c r="P30" s="3"/>
      <c r="Q30" s="71"/>
      <c r="R30" s="72"/>
      <c r="S30" s="127"/>
      <c r="T30" s="3"/>
      <c r="U30" s="71"/>
      <c r="V30" s="72"/>
      <c r="W30" s="127"/>
      <c r="X30" s="3"/>
      <c r="Y30" s="71"/>
      <c r="Z30" s="72" t="s">
        <v>466</v>
      </c>
      <c r="AA30" s="127">
        <v>10</v>
      </c>
      <c r="AB30" s="3"/>
      <c r="AC30" s="31"/>
    </row>
    <row r="31" spans="1:29" s="32" customFormat="1" ht="15.95" customHeight="1" x14ac:dyDescent="0.15">
      <c r="A31" s="82"/>
      <c r="B31" s="173" t="s">
        <v>243</v>
      </c>
      <c r="C31" s="129">
        <v>1680</v>
      </c>
      <c r="D31" s="5"/>
      <c r="E31" s="82"/>
      <c r="F31" s="173"/>
      <c r="G31" s="129"/>
      <c r="H31" s="5"/>
      <c r="I31" s="82"/>
      <c r="J31" s="173"/>
      <c r="K31" s="129"/>
      <c r="L31" s="5"/>
      <c r="M31" s="82"/>
      <c r="N31" s="173"/>
      <c r="O31" s="129"/>
      <c r="P31" s="5"/>
      <c r="Q31" s="82"/>
      <c r="R31" s="173"/>
      <c r="S31" s="129"/>
      <c r="T31" s="5"/>
      <c r="U31" s="82"/>
      <c r="V31" s="173"/>
      <c r="W31" s="129"/>
      <c r="X31" s="5"/>
      <c r="Y31" s="82"/>
      <c r="Z31" s="173"/>
      <c r="AA31" s="129"/>
      <c r="AB31" s="5"/>
      <c r="AC31" s="31"/>
    </row>
    <row r="32" spans="1:29" s="32" customFormat="1" ht="15.95" customHeight="1" x14ac:dyDescent="0.15">
      <c r="A32" s="35"/>
      <c r="B32" s="44" t="s">
        <v>324</v>
      </c>
      <c r="C32" s="85">
        <f>SUM(C8:C31)</f>
        <v>35310</v>
      </c>
      <c r="D32" s="79">
        <f>SUM(D8:D31)</f>
        <v>0</v>
      </c>
      <c r="E32" s="35"/>
      <c r="F32" s="44" t="s">
        <v>324</v>
      </c>
      <c r="G32" s="85">
        <f>SUM(G8:G31)</f>
        <v>5520</v>
      </c>
      <c r="H32" s="79">
        <f>SUM(H8:H31)</f>
        <v>0</v>
      </c>
      <c r="I32" s="35"/>
      <c r="J32" s="44" t="s">
        <v>324</v>
      </c>
      <c r="K32" s="85">
        <f>SUM(K8:K31)</f>
        <v>4300</v>
      </c>
      <c r="L32" s="79">
        <f>SUM(L8:L31)</f>
        <v>0</v>
      </c>
      <c r="M32" s="35"/>
      <c r="N32" s="44" t="s">
        <v>324</v>
      </c>
      <c r="O32" s="85">
        <f>SUM(O8:O31)</f>
        <v>1390</v>
      </c>
      <c r="P32" s="79">
        <f>SUM(P8:P31)</f>
        <v>0</v>
      </c>
      <c r="Q32" s="35"/>
      <c r="R32" s="44" t="s">
        <v>324</v>
      </c>
      <c r="S32" s="85">
        <f>SUM(S8:S31)</f>
        <v>360</v>
      </c>
      <c r="T32" s="79">
        <f>SUM(T8:T31)</f>
        <v>0</v>
      </c>
      <c r="U32" s="35"/>
      <c r="V32" s="44" t="s">
        <v>324</v>
      </c>
      <c r="W32" s="85">
        <f>SUM(W8:W31)</f>
        <v>330</v>
      </c>
      <c r="X32" s="79">
        <f>SUM(X8:X31)</f>
        <v>0</v>
      </c>
      <c r="Y32" s="35"/>
      <c r="Z32" s="44" t="s">
        <v>324</v>
      </c>
      <c r="AA32" s="85">
        <f>SUM(AA8:AA31)</f>
        <v>1130</v>
      </c>
      <c r="AB32" s="79">
        <f>SUM(AB8:AB31)</f>
        <v>0</v>
      </c>
      <c r="AC32" s="31"/>
    </row>
    <row r="33" spans="2:28" ht="15.95" customHeight="1" x14ac:dyDescent="0.15">
      <c r="B33" s="223" t="s">
        <v>387</v>
      </c>
      <c r="AB33" s="6" t="s">
        <v>358</v>
      </c>
    </row>
  </sheetData>
  <sheetProtection algorithmName="SHA-512" hashValue="lo3QzfDOXL7oF4Nj98U/oQOfct1cccMJaQjDAhoJ6TzOgE5ZBUpV8Pcf8zaiGYuB+c/hYuC4KkX5uVVUxjEoKg==" saltValue="D+jhfwtXeaVUhsd0Htn/i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3"/>
  <sheetViews>
    <sheetView zoomScale="90" workbookViewId="0">
      <selection activeCell="D8" sqref="D8"/>
    </sheetView>
  </sheetViews>
  <sheetFormatPr defaultRowHeight="13.5" x14ac:dyDescent="0.15"/>
  <cols>
    <col min="1" max="1" width="3.125" style="23" customWidth="1"/>
    <col min="2" max="2" width="7.125" style="24" customWidth="1"/>
    <col min="3" max="3" width="5.625" style="25" customWidth="1"/>
    <col min="4" max="4" width="6.625" style="26" customWidth="1"/>
    <col min="5" max="5" width="3.125" style="27" customWidth="1"/>
    <col min="6" max="6" width="7.125" style="24" customWidth="1"/>
    <col min="7" max="7" width="5.625" style="25" customWidth="1"/>
    <col min="8" max="8" width="6.625" style="26" customWidth="1"/>
    <col min="9" max="9" width="3.125" style="27" customWidth="1"/>
    <col min="10" max="10" width="7.125" style="24" customWidth="1"/>
    <col min="11" max="11" width="5.625" style="25" customWidth="1"/>
    <col min="12" max="12" width="6.625" style="26" customWidth="1"/>
    <col min="13" max="13" width="3.125" style="27" customWidth="1"/>
    <col min="14" max="14" width="7.125" style="24" customWidth="1"/>
    <col min="15" max="15" width="5.625" style="25" customWidth="1"/>
    <col min="16" max="16" width="6.625" style="28" customWidth="1"/>
    <col min="17" max="17" width="3.125" style="27" customWidth="1"/>
    <col min="18" max="18" width="7.125" style="24" customWidth="1"/>
    <col min="19" max="19" width="5.625" style="25" customWidth="1"/>
    <col min="20" max="20" width="6.625" style="28" customWidth="1"/>
    <col min="21" max="21" width="3.125" style="27" customWidth="1"/>
    <col min="22" max="22" width="7.125" style="24" customWidth="1"/>
    <col min="23" max="23" width="5.625" style="25" customWidth="1"/>
    <col min="24" max="24" width="6.625" style="28" customWidth="1"/>
    <col min="25" max="25" width="3.125" style="29" customWidth="1"/>
    <col min="26" max="26" width="7.125" style="25" customWidth="1"/>
    <col min="27" max="27" width="5.625" style="25" customWidth="1"/>
    <col min="28" max="28" width="6.625" style="28" customWidth="1"/>
    <col min="29" max="29" width="2.625" style="123" customWidth="1"/>
    <col min="30" max="16384" width="9" style="124"/>
  </cols>
  <sheetData>
    <row r="1" spans="1:29" ht="15" customHeight="1" x14ac:dyDescent="0.15">
      <c r="AB1" s="30" t="str">
        <f>鳥取1!AB1</f>
        <v>2026年2月</v>
      </c>
    </row>
    <row r="2" spans="1:29" ht="15" customHeight="1" x14ac:dyDescent="0.15">
      <c r="AB2" s="33" t="str">
        <f>鳥取1!AB2</f>
        <v>鳥取県部数表</v>
      </c>
    </row>
    <row r="3" spans="1:29" ht="15" customHeight="1" x14ac:dyDescent="0.15">
      <c r="AB3" s="34"/>
    </row>
    <row r="4" spans="1:29" ht="4.5" customHeight="1" x14ac:dyDescent="0.15"/>
    <row r="5" spans="1:29" s="32" customFormat="1" ht="15.2" customHeight="1" x14ac:dyDescent="0.15">
      <c r="A5" s="35"/>
      <c r="B5" s="88" t="s">
        <v>207</v>
      </c>
      <c r="C5" s="37" t="s">
        <v>3</v>
      </c>
      <c r="D5" s="38" t="s">
        <v>4</v>
      </c>
      <c r="E5" s="35"/>
      <c r="F5" s="88" t="s">
        <v>208</v>
      </c>
      <c r="G5" s="37" t="s">
        <v>3</v>
      </c>
      <c r="H5" s="38" t="s">
        <v>4</v>
      </c>
      <c r="I5" s="35"/>
      <c r="J5" s="88" t="s">
        <v>209</v>
      </c>
      <c r="K5" s="37" t="s">
        <v>3</v>
      </c>
      <c r="L5" s="38" t="s">
        <v>4</v>
      </c>
      <c r="M5" s="35"/>
      <c r="N5" s="88" t="s">
        <v>91</v>
      </c>
      <c r="O5" s="37" t="s">
        <v>3</v>
      </c>
      <c r="P5" s="38" t="s">
        <v>4</v>
      </c>
      <c r="Q5" s="35"/>
      <c r="R5" s="88" t="s">
        <v>92</v>
      </c>
      <c r="S5" s="37" t="s">
        <v>3</v>
      </c>
      <c r="T5" s="38" t="s">
        <v>4</v>
      </c>
      <c r="U5" s="35"/>
      <c r="V5" s="88" t="s">
        <v>90</v>
      </c>
      <c r="W5" s="37" t="s">
        <v>3</v>
      </c>
      <c r="X5" s="38" t="s">
        <v>4</v>
      </c>
      <c r="Y5" s="35"/>
      <c r="Z5" s="88" t="s">
        <v>93</v>
      </c>
      <c r="AA5" s="37" t="s">
        <v>3</v>
      </c>
      <c r="AB5" s="38" t="s">
        <v>4</v>
      </c>
      <c r="AC5" s="39">
        <v>2</v>
      </c>
    </row>
    <row r="6" spans="1:29" s="32" customFormat="1" ht="15.2" customHeight="1" x14ac:dyDescent="0.15">
      <c r="A6" s="35"/>
      <c r="B6" s="40" t="s">
        <v>99</v>
      </c>
      <c r="C6" s="41"/>
      <c r="D6" s="42"/>
      <c r="E6" s="43"/>
      <c r="F6" s="44"/>
      <c r="G6" s="41"/>
      <c r="H6" s="42"/>
      <c r="I6" s="43"/>
      <c r="J6" s="44"/>
      <c r="K6" s="45" t="s">
        <v>290</v>
      </c>
      <c r="L6" s="46">
        <f>C19+G19+K19+O19+S19+W19+AA19</f>
        <v>7970</v>
      </c>
      <c r="M6" s="47"/>
      <c r="N6" s="44"/>
      <c r="O6" s="45" t="s">
        <v>144</v>
      </c>
      <c r="P6" s="48">
        <f>D19+H19+L19+P19+T19+X19+AB19</f>
        <v>0</v>
      </c>
      <c r="Q6" s="49"/>
      <c r="R6" s="50"/>
      <c r="S6" s="51"/>
      <c r="T6" s="52"/>
      <c r="U6" s="53"/>
      <c r="V6" s="53"/>
      <c r="W6" s="53"/>
      <c r="X6" s="53"/>
      <c r="Y6" s="53"/>
      <c r="Z6" s="53"/>
      <c r="AA6" s="53"/>
      <c r="AB6" s="54"/>
      <c r="AC6" s="123"/>
    </row>
    <row r="7" spans="1:29" s="32" customFormat="1" ht="15.2" customHeight="1" x14ac:dyDescent="0.15">
      <c r="A7" s="89"/>
      <c r="B7" s="90" t="s">
        <v>285</v>
      </c>
      <c r="C7" s="91"/>
      <c r="D7" s="92"/>
      <c r="E7" s="93"/>
      <c r="F7" s="94"/>
      <c r="G7" s="91"/>
      <c r="H7" s="92"/>
      <c r="I7" s="93"/>
      <c r="J7" s="94"/>
      <c r="K7" s="95" t="s">
        <v>288</v>
      </c>
      <c r="L7" s="96">
        <f>C11+G11+K11+O11+S11+AA11+W11</f>
        <v>4830</v>
      </c>
      <c r="M7" s="97"/>
      <c r="N7" s="94"/>
      <c r="O7" s="95" t="s">
        <v>289</v>
      </c>
      <c r="P7" s="98">
        <f>D11+H11+L11+P11+T11+X11+AB11</f>
        <v>0</v>
      </c>
      <c r="Q7" s="99"/>
      <c r="R7" s="100"/>
      <c r="S7" s="101"/>
      <c r="T7" s="102"/>
      <c r="U7" s="103"/>
      <c r="V7" s="103"/>
      <c r="W7" s="103"/>
      <c r="X7" s="103"/>
      <c r="Y7" s="103"/>
      <c r="Z7" s="103"/>
      <c r="AA7" s="103"/>
      <c r="AB7" s="104"/>
      <c r="AC7" s="123" t="s">
        <v>51</v>
      </c>
    </row>
    <row r="8" spans="1:29" s="32" customFormat="1" ht="15.2" customHeight="1" x14ac:dyDescent="0.15">
      <c r="A8" s="71"/>
      <c r="B8" s="72" t="s">
        <v>6</v>
      </c>
      <c r="C8" s="73">
        <v>1640</v>
      </c>
      <c r="D8" s="3"/>
      <c r="E8" s="117"/>
      <c r="F8" s="72" t="s">
        <v>72</v>
      </c>
      <c r="G8" s="73">
        <v>280</v>
      </c>
      <c r="H8" s="3"/>
      <c r="I8" s="71"/>
      <c r="J8" s="72" t="s">
        <v>72</v>
      </c>
      <c r="K8" s="73">
        <v>60</v>
      </c>
      <c r="L8" s="3"/>
      <c r="M8" s="71"/>
      <c r="N8" s="72" t="s">
        <v>480</v>
      </c>
      <c r="O8" s="73">
        <v>10</v>
      </c>
      <c r="P8" s="3"/>
      <c r="Q8" s="71"/>
      <c r="R8" s="72" t="s">
        <v>375</v>
      </c>
      <c r="S8" s="73">
        <v>10</v>
      </c>
      <c r="T8" s="3"/>
      <c r="U8" s="117"/>
      <c r="V8" s="72" t="s">
        <v>377</v>
      </c>
      <c r="W8" s="73">
        <v>30</v>
      </c>
      <c r="X8" s="3"/>
      <c r="Y8" s="118"/>
      <c r="Z8" s="72" t="s">
        <v>378</v>
      </c>
      <c r="AA8" s="73">
        <v>60</v>
      </c>
      <c r="AB8" s="3"/>
      <c r="AC8" s="31" t="s">
        <v>52</v>
      </c>
    </row>
    <row r="9" spans="1:29" s="32" customFormat="1" ht="15.2" customHeight="1" x14ac:dyDescent="0.15">
      <c r="A9" s="71"/>
      <c r="B9" s="72" t="s">
        <v>7</v>
      </c>
      <c r="C9" s="73">
        <v>1500</v>
      </c>
      <c r="D9" s="3"/>
      <c r="E9" s="71"/>
      <c r="F9" s="72" t="s">
        <v>7</v>
      </c>
      <c r="G9" s="73">
        <v>190</v>
      </c>
      <c r="H9" s="3"/>
      <c r="I9" s="71"/>
      <c r="J9" s="72" t="s">
        <v>468</v>
      </c>
      <c r="K9" s="73">
        <v>30</v>
      </c>
      <c r="L9" s="3"/>
      <c r="M9" s="71"/>
      <c r="N9" s="72" t="s">
        <v>479</v>
      </c>
      <c r="O9" s="73">
        <v>15</v>
      </c>
      <c r="P9" s="3"/>
      <c r="Q9" s="71"/>
      <c r="R9" s="72" t="s">
        <v>479</v>
      </c>
      <c r="S9" s="73">
        <v>15</v>
      </c>
      <c r="T9" s="3"/>
      <c r="U9" s="117"/>
      <c r="V9" s="72"/>
      <c r="W9" s="73"/>
      <c r="X9" s="3"/>
      <c r="Y9" s="118"/>
      <c r="Z9" s="72" t="s">
        <v>379</v>
      </c>
      <c r="AA9" s="73">
        <v>5</v>
      </c>
      <c r="AB9" s="3"/>
      <c r="AC9" s="31" t="s">
        <v>53</v>
      </c>
    </row>
    <row r="10" spans="1:29" s="32" customFormat="1" ht="15.2" customHeight="1" x14ac:dyDescent="0.15">
      <c r="A10" s="74"/>
      <c r="B10" s="75" t="s">
        <v>13</v>
      </c>
      <c r="C10" s="76">
        <v>890</v>
      </c>
      <c r="D10" s="4"/>
      <c r="E10" s="120"/>
      <c r="F10" s="75" t="s">
        <v>13</v>
      </c>
      <c r="G10" s="76">
        <v>50</v>
      </c>
      <c r="H10" s="4"/>
      <c r="I10" s="74"/>
      <c r="J10" s="75" t="s">
        <v>469</v>
      </c>
      <c r="K10" s="76">
        <v>35</v>
      </c>
      <c r="L10" s="4"/>
      <c r="M10" s="74"/>
      <c r="N10" s="75" t="s">
        <v>469</v>
      </c>
      <c r="O10" s="76">
        <v>5</v>
      </c>
      <c r="P10" s="4"/>
      <c r="Q10" s="74"/>
      <c r="R10" s="75"/>
      <c r="S10" s="76"/>
      <c r="T10" s="4"/>
      <c r="U10" s="120"/>
      <c r="V10" s="75"/>
      <c r="W10" s="76"/>
      <c r="X10" s="4"/>
      <c r="Y10" s="121"/>
      <c r="Z10" s="75" t="s">
        <v>380</v>
      </c>
      <c r="AA10" s="76">
        <v>5</v>
      </c>
      <c r="AB10" s="4"/>
      <c r="AC10" s="131"/>
    </row>
    <row r="11" spans="1:29" s="32" customFormat="1" ht="15.2" customHeight="1" x14ac:dyDescent="0.15">
      <c r="A11" s="35"/>
      <c r="B11" s="44" t="s">
        <v>273</v>
      </c>
      <c r="C11" s="78">
        <f>SUM(C8:C10)</f>
        <v>4030</v>
      </c>
      <c r="D11" s="79">
        <f>SUM(D8:D10)</f>
        <v>0</v>
      </c>
      <c r="E11" s="35"/>
      <c r="F11" s="44" t="s">
        <v>273</v>
      </c>
      <c r="G11" s="78">
        <f>SUM(G8:G10)</f>
        <v>520</v>
      </c>
      <c r="H11" s="79">
        <f>SUM(H8:H10)</f>
        <v>0</v>
      </c>
      <c r="I11" s="35"/>
      <c r="J11" s="44" t="s">
        <v>273</v>
      </c>
      <c r="K11" s="78">
        <f>SUM(K8:K10)</f>
        <v>125</v>
      </c>
      <c r="L11" s="79">
        <f>SUM(L8:L10)</f>
        <v>0</v>
      </c>
      <c r="M11" s="35"/>
      <c r="N11" s="44" t="s">
        <v>273</v>
      </c>
      <c r="O11" s="78">
        <f>SUM(O8:O10)</f>
        <v>30</v>
      </c>
      <c r="P11" s="79">
        <f>SUM(P8:P10)</f>
        <v>0</v>
      </c>
      <c r="Q11" s="35"/>
      <c r="R11" s="44" t="s">
        <v>273</v>
      </c>
      <c r="S11" s="78">
        <f>SUM(S8:S10)</f>
        <v>25</v>
      </c>
      <c r="T11" s="79">
        <f>SUM(T8:T10)</f>
        <v>0</v>
      </c>
      <c r="U11" s="35"/>
      <c r="V11" s="44" t="s">
        <v>350</v>
      </c>
      <c r="W11" s="78">
        <f>SUM(W8:W10)</f>
        <v>30</v>
      </c>
      <c r="X11" s="79">
        <f>SUM(X8:X10)</f>
        <v>0</v>
      </c>
      <c r="Y11" s="145"/>
      <c r="Z11" s="146" t="s">
        <v>273</v>
      </c>
      <c r="AA11" s="78">
        <f>SUM(AA8:AA10)</f>
        <v>70</v>
      </c>
      <c r="AB11" s="79">
        <f>SUM(AB8:AB10)</f>
        <v>0</v>
      </c>
      <c r="AC11" s="32" t="s">
        <v>298</v>
      </c>
    </row>
    <row r="12" spans="1:29" s="32" customFormat="1" ht="15.2" customHeight="1" x14ac:dyDescent="0.15">
      <c r="A12" s="89"/>
      <c r="B12" s="90" t="s">
        <v>286</v>
      </c>
      <c r="C12" s="91"/>
      <c r="D12" s="92"/>
      <c r="E12" s="93"/>
      <c r="F12" s="94"/>
      <c r="G12" s="91"/>
      <c r="H12" s="92"/>
      <c r="I12" s="93"/>
      <c r="J12" s="94"/>
      <c r="K12" s="95" t="s">
        <v>307</v>
      </c>
      <c r="L12" s="96">
        <f>C14+G14+K14+O14+S14+W14+AA14</f>
        <v>1005</v>
      </c>
      <c r="M12" s="97"/>
      <c r="N12" s="94"/>
      <c r="O12" s="95" t="s">
        <v>308</v>
      </c>
      <c r="P12" s="98">
        <f>D14+H14+L14+P14+T14+X14+AB14</f>
        <v>0</v>
      </c>
      <c r="Q12" s="99"/>
      <c r="R12" s="100"/>
      <c r="S12" s="101"/>
      <c r="T12" s="102"/>
      <c r="U12" s="103"/>
      <c r="V12" s="103"/>
      <c r="W12" s="103"/>
      <c r="X12" s="103"/>
      <c r="Y12" s="103"/>
      <c r="Z12" s="103"/>
      <c r="AA12" s="103"/>
      <c r="AB12" s="104"/>
      <c r="AC12" s="32" t="s">
        <v>299</v>
      </c>
    </row>
    <row r="13" spans="1:29" s="32" customFormat="1" ht="15.2" customHeight="1" x14ac:dyDescent="0.15">
      <c r="A13" s="74"/>
      <c r="B13" s="75" t="s">
        <v>66</v>
      </c>
      <c r="C13" s="76">
        <v>840</v>
      </c>
      <c r="D13" s="4"/>
      <c r="E13" s="120"/>
      <c r="F13" s="75" t="s">
        <v>66</v>
      </c>
      <c r="G13" s="76">
        <v>120</v>
      </c>
      <c r="H13" s="4"/>
      <c r="I13" s="74"/>
      <c r="J13" s="75" t="s">
        <v>66</v>
      </c>
      <c r="K13" s="84">
        <v>20</v>
      </c>
      <c r="L13" s="4"/>
      <c r="M13" s="74"/>
      <c r="N13" s="75" t="s">
        <v>481</v>
      </c>
      <c r="O13" s="76">
        <v>10</v>
      </c>
      <c r="P13" s="4"/>
      <c r="Q13" s="74"/>
      <c r="R13" s="75" t="s">
        <v>481</v>
      </c>
      <c r="S13" s="76">
        <v>5</v>
      </c>
      <c r="T13" s="4"/>
      <c r="U13" s="120"/>
      <c r="V13" s="75"/>
      <c r="W13" s="76"/>
      <c r="X13" s="4"/>
      <c r="Y13" s="121"/>
      <c r="Z13" s="75" t="s">
        <v>381</v>
      </c>
      <c r="AA13" s="76">
        <v>10</v>
      </c>
      <c r="AB13" s="4"/>
      <c r="AC13" s="32" t="s">
        <v>300</v>
      </c>
    </row>
    <row r="14" spans="1:29" s="32" customFormat="1" ht="15.2" customHeight="1" x14ac:dyDescent="0.15">
      <c r="A14" s="35"/>
      <c r="B14" s="44" t="s">
        <v>65</v>
      </c>
      <c r="C14" s="85">
        <f>SUM(C13)</f>
        <v>840</v>
      </c>
      <c r="D14" s="79">
        <f>SUM(D13)</f>
        <v>0</v>
      </c>
      <c r="E14" s="35"/>
      <c r="F14" s="44" t="s">
        <v>65</v>
      </c>
      <c r="G14" s="85">
        <f>SUM(G13)</f>
        <v>120</v>
      </c>
      <c r="H14" s="79">
        <f>SUM(H13)</f>
        <v>0</v>
      </c>
      <c r="I14" s="35"/>
      <c r="J14" s="44" t="s">
        <v>65</v>
      </c>
      <c r="K14" s="85">
        <f>SUM(K13)</f>
        <v>20</v>
      </c>
      <c r="L14" s="79">
        <f>SUM(L13)</f>
        <v>0</v>
      </c>
      <c r="M14" s="35"/>
      <c r="N14" s="44" t="s">
        <v>65</v>
      </c>
      <c r="O14" s="85">
        <f>SUM(O13)</f>
        <v>10</v>
      </c>
      <c r="P14" s="79">
        <f>SUM(P13)</f>
        <v>0</v>
      </c>
      <c r="Q14" s="35"/>
      <c r="R14" s="44" t="s">
        <v>65</v>
      </c>
      <c r="S14" s="85">
        <f>SUM(S13)</f>
        <v>5</v>
      </c>
      <c r="T14" s="79">
        <f>SUM(T13)</f>
        <v>0</v>
      </c>
      <c r="U14" s="35"/>
      <c r="V14" s="44"/>
      <c r="W14" s="85"/>
      <c r="X14" s="79"/>
      <c r="Y14" s="35"/>
      <c r="Z14" s="44" t="s">
        <v>65</v>
      </c>
      <c r="AA14" s="85">
        <f>SUM(AA13)</f>
        <v>10</v>
      </c>
      <c r="AB14" s="79">
        <f>SUM(AB13)</f>
        <v>0</v>
      </c>
      <c r="AC14" s="31">
        <v>2</v>
      </c>
    </row>
    <row r="15" spans="1:29" s="32" customFormat="1" ht="15.2" customHeight="1" x14ac:dyDescent="0.15">
      <c r="A15" s="89"/>
      <c r="B15" s="90" t="s">
        <v>287</v>
      </c>
      <c r="C15" s="91"/>
      <c r="D15" s="92"/>
      <c r="E15" s="93"/>
      <c r="F15" s="94"/>
      <c r="G15" s="91"/>
      <c r="H15" s="92"/>
      <c r="I15" s="93"/>
      <c r="J15" s="94"/>
      <c r="K15" s="95" t="s">
        <v>291</v>
      </c>
      <c r="L15" s="96">
        <f>C18+G18+K18+O18+S18+W18+AA18</f>
        <v>2135</v>
      </c>
      <c r="M15" s="97"/>
      <c r="N15" s="94"/>
      <c r="O15" s="95" t="s">
        <v>292</v>
      </c>
      <c r="P15" s="98">
        <f>D18+H18+L18+P18+T18+X18+AB18</f>
        <v>0</v>
      </c>
      <c r="Q15" s="99"/>
      <c r="R15" s="100"/>
      <c r="S15" s="101"/>
      <c r="T15" s="102"/>
      <c r="U15" s="103"/>
      <c r="V15" s="103"/>
      <c r="W15" s="103"/>
      <c r="X15" s="103"/>
      <c r="Y15" s="103"/>
      <c r="Z15" s="103"/>
      <c r="AA15" s="103"/>
      <c r="AB15" s="104"/>
      <c r="AC15" s="31" t="s">
        <v>321</v>
      </c>
    </row>
    <row r="16" spans="1:29" s="32" customFormat="1" ht="15.2" customHeight="1" x14ac:dyDescent="0.15">
      <c r="A16" s="71"/>
      <c r="B16" s="72" t="s">
        <v>354</v>
      </c>
      <c r="C16" s="73">
        <v>1650</v>
      </c>
      <c r="D16" s="3"/>
      <c r="E16" s="71"/>
      <c r="F16" s="72" t="s">
        <v>372</v>
      </c>
      <c r="G16" s="73">
        <v>140</v>
      </c>
      <c r="H16" s="3"/>
      <c r="I16" s="71"/>
      <c r="J16" s="72" t="s">
        <v>354</v>
      </c>
      <c r="K16" s="73">
        <v>280</v>
      </c>
      <c r="L16" s="3"/>
      <c r="M16" s="71"/>
      <c r="N16" s="72" t="s">
        <v>482</v>
      </c>
      <c r="O16" s="73">
        <v>15</v>
      </c>
      <c r="P16" s="3"/>
      <c r="Q16" s="71"/>
      <c r="R16" s="72" t="s">
        <v>372</v>
      </c>
      <c r="S16" s="73">
        <v>10</v>
      </c>
      <c r="T16" s="3"/>
      <c r="U16" s="117"/>
      <c r="V16" s="72"/>
      <c r="W16" s="73"/>
      <c r="X16" s="3"/>
      <c r="Y16" s="71"/>
      <c r="Z16" s="72" t="s">
        <v>372</v>
      </c>
      <c r="AA16" s="73">
        <v>40</v>
      </c>
      <c r="AB16" s="3"/>
      <c r="AC16" s="31">
        <v>3</v>
      </c>
    </row>
    <row r="17" spans="1:29" s="32" customFormat="1" ht="15.2" customHeight="1" x14ac:dyDescent="0.15">
      <c r="A17" s="82"/>
      <c r="B17" s="83"/>
      <c r="C17" s="84"/>
      <c r="D17" s="5"/>
      <c r="E17" s="82"/>
      <c r="F17" s="83"/>
      <c r="G17" s="84"/>
      <c r="H17" s="5"/>
      <c r="I17" s="82"/>
      <c r="J17" s="83"/>
      <c r="K17" s="84"/>
      <c r="L17" s="5"/>
      <c r="M17" s="82"/>
      <c r="N17" s="83"/>
      <c r="O17" s="84"/>
      <c r="P17" s="5"/>
      <c r="Q17" s="82"/>
      <c r="R17" s="83"/>
      <c r="S17" s="84"/>
      <c r="T17" s="5"/>
      <c r="U17" s="120"/>
      <c r="V17" s="75"/>
      <c r="W17" s="76"/>
      <c r="X17" s="4"/>
      <c r="Y17" s="82"/>
      <c r="Z17" s="83"/>
      <c r="AA17" s="84"/>
      <c r="AB17" s="5"/>
      <c r="AC17" s="31" t="s">
        <v>322</v>
      </c>
    </row>
    <row r="18" spans="1:29" s="32" customFormat="1" ht="15.2" customHeight="1" x14ac:dyDescent="0.15">
      <c r="A18" s="35"/>
      <c r="B18" s="44" t="s">
        <v>65</v>
      </c>
      <c r="C18" s="85">
        <f>SUM(C16:C17)</f>
        <v>1650</v>
      </c>
      <c r="D18" s="79">
        <f>SUM(D16:D17)</f>
        <v>0</v>
      </c>
      <c r="E18" s="35"/>
      <c r="F18" s="44" t="s">
        <v>65</v>
      </c>
      <c r="G18" s="85">
        <f>SUM(G16:G17)</f>
        <v>140</v>
      </c>
      <c r="H18" s="79">
        <f>SUM(H16:H17)</f>
        <v>0</v>
      </c>
      <c r="I18" s="35"/>
      <c r="J18" s="44" t="s">
        <v>65</v>
      </c>
      <c r="K18" s="85">
        <f>SUM(K16:K17)</f>
        <v>280</v>
      </c>
      <c r="L18" s="79">
        <f>SUM(L16:L17)</f>
        <v>0</v>
      </c>
      <c r="M18" s="35"/>
      <c r="N18" s="44" t="s">
        <v>65</v>
      </c>
      <c r="O18" s="85">
        <f>SUM(O16:O17)</f>
        <v>15</v>
      </c>
      <c r="P18" s="79">
        <f>SUM(P16:P17)</f>
        <v>0</v>
      </c>
      <c r="Q18" s="35"/>
      <c r="R18" s="44" t="s">
        <v>65</v>
      </c>
      <c r="S18" s="85">
        <f>SUM(S16:S17)</f>
        <v>10</v>
      </c>
      <c r="T18" s="79">
        <f>SUM(T16:T17)</f>
        <v>0</v>
      </c>
      <c r="U18" s="35"/>
      <c r="V18" s="44"/>
      <c r="W18" s="85"/>
      <c r="X18" s="79"/>
      <c r="Y18" s="35"/>
      <c r="Z18" s="44" t="s">
        <v>65</v>
      </c>
      <c r="AA18" s="85">
        <f>SUM(AA16:AA17)</f>
        <v>40</v>
      </c>
      <c r="AB18" s="79">
        <f>SUM(AB16:AB17)</f>
        <v>0</v>
      </c>
      <c r="AC18" s="31">
        <v>4</v>
      </c>
    </row>
    <row r="19" spans="1:29" s="32" customFormat="1" ht="15.2" customHeight="1" x14ac:dyDescent="0.15">
      <c r="A19" s="35"/>
      <c r="B19" s="44" t="s">
        <v>89</v>
      </c>
      <c r="C19" s="85">
        <f>C11+C14+C18</f>
        <v>6520</v>
      </c>
      <c r="D19" s="79">
        <f>D11+D14+D18</f>
        <v>0</v>
      </c>
      <c r="E19" s="35"/>
      <c r="F19" s="44" t="s">
        <v>89</v>
      </c>
      <c r="G19" s="85">
        <f>G11+G14+G18</f>
        <v>780</v>
      </c>
      <c r="H19" s="79">
        <f>H11+H14+H18</f>
        <v>0</v>
      </c>
      <c r="I19" s="35"/>
      <c r="J19" s="44" t="s">
        <v>89</v>
      </c>
      <c r="K19" s="85">
        <f>K11+K14+K18</f>
        <v>425</v>
      </c>
      <c r="L19" s="79">
        <f>L11+L14+L18</f>
        <v>0</v>
      </c>
      <c r="M19" s="35"/>
      <c r="N19" s="44" t="s">
        <v>89</v>
      </c>
      <c r="O19" s="85">
        <f>O11+O14+O18</f>
        <v>55</v>
      </c>
      <c r="P19" s="79">
        <f>P11+P14+P18</f>
        <v>0</v>
      </c>
      <c r="Q19" s="35"/>
      <c r="R19" s="44" t="s">
        <v>351</v>
      </c>
      <c r="S19" s="85">
        <f>S11+S14+S18</f>
        <v>40</v>
      </c>
      <c r="T19" s="79">
        <f>T11+T14+T18</f>
        <v>0</v>
      </c>
      <c r="U19" s="35"/>
      <c r="V19" s="44" t="s">
        <v>351</v>
      </c>
      <c r="W19" s="85">
        <f>W11+W14+W18</f>
        <v>30</v>
      </c>
      <c r="X19" s="79">
        <f>X11+X14+X18</f>
        <v>0</v>
      </c>
      <c r="Y19" s="35"/>
      <c r="Z19" s="44" t="s">
        <v>88</v>
      </c>
      <c r="AA19" s="85">
        <f>AA11+AA14+AA18</f>
        <v>120</v>
      </c>
      <c r="AB19" s="79">
        <f>AB11+AB14+AB18</f>
        <v>0</v>
      </c>
      <c r="AC19" s="31"/>
    </row>
    <row r="20" spans="1:29" s="32" customFormat="1" ht="15.2" customHeight="1" x14ac:dyDescent="0.15">
      <c r="A20" s="89"/>
      <c r="B20" s="122" t="s">
        <v>328</v>
      </c>
      <c r="C20" s="147"/>
      <c r="D20" s="148"/>
      <c r="E20" s="149"/>
      <c r="F20" s="94"/>
      <c r="G20" s="147"/>
      <c r="H20" s="148"/>
      <c r="I20" s="149"/>
      <c r="J20" s="94"/>
      <c r="K20" s="95" t="s">
        <v>329</v>
      </c>
      <c r="L20" s="150">
        <f>C25+G25+K25+O25+S25+W25+AA25</f>
        <v>3640</v>
      </c>
      <c r="M20" s="149"/>
      <c r="N20" s="94"/>
      <c r="O20" s="95" t="s">
        <v>330</v>
      </c>
      <c r="P20" s="148">
        <f>D25+H25+L25+P25+T25+X25+AB25</f>
        <v>0</v>
      </c>
      <c r="Q20" s="99"/>
      <c r="R20" s="100"/>
      <c r="S20" s="101"/>
      <c r="T20" s="102"/>
      <c r="U20" s="103"/>
      <c r="V20" s="103"/>
      <c r="W20" s="103"/>
      <c r="X20" s="103"/>
      <c r="Y20" s="103"/>
      <c r="Z20" s="103"/>
      <c r="AA20" s="103"/>
      <c r="AB20" s="104"/>
      <c r="AC20" s="31" t="s">
        <v>54</v>
      </c>
    </row>
    <row r="21" spans="1:29" s="32" customFormat="1" ht="15.2" customHeight="1" x14ac:dyDescent="0.15">
      <c r="A21" s="71"/>
      <c r="B21" s="108" t="s">
        <v>21</v>
      </c>
      <c r="C21" s="73">
        <v>910</v>
      </c>
      <c r="D21" s="3"/>
      <c r="E21" s="117"/>
      <c r="F21" s="72" t="s">
        <v>21</v>
      </c>
      <c r="G21" s="73">
        <v>200</v>
      </c>
      <c r="H21" s="3"/>
      <c r="I21" s="71"/>
      <c r="J21" s="72" t="s">
        <v>470</v>
      </c>
      <c r="K21" s="73">
        <v>60</v>
      </c>
      <c r="L21" s="3"/>
      <c r="M21" s="71"/>
      <c r="N21" s="72" t="s">
        <v>470</v>
      </c>
      <c r="O21" s="73">
        <v>10</v>
      </c>
      <c r="P21" s="3"/>
      <c r="Q21" s="71"/>
      <c r="R21" s="72" t="s">
        <v>470</v>
      </c>
      <c r="S21" s="73">
        <v>5</v>
      </c>
      <c r="T21" s="3"/>
      <c r="U21" s="117"/>
      <c r="V21" s="108"/>
      <c r="W21" s="73"/>
      <c r="X21" s="3"/>
      <c r="Y21" s="118"/>
      <c r="Z21" s="72" t="s">
        <v>382</v>
      </c>
      <c r="AA21" s="73">
        <v>20</v>
      </c>
      <c r="AB21" s="3"/>
      <c r="AC21" s="31" t="s">
        <v>55</v>
      </c>
    </row>
    <row r="22" spans="1:29" s="32" customFormat="1" ht="15.2" customHeight="1" x14ac:dyDescent="0.15">
      <c r="A22" s="71"/>
      <c r="B22" s="72" t="s">
        <v>67</v>
      </c>
      <c r="C22" s="73">
        <v>740</v>
      </c>
      <c r="D22" s="3"/>
      <c r="E22" s="71"/>
      <c r="F22" s="72" t="s">
        <v>373</v>
      </c>
      <c r="G22" s="73">
        <v>40</v>
      </c>
      <c r="H22" s="3"/>
      <c r="I22" s="71"/>
      <c r="J22" s="72" t="s">
        <v>471</v>
      </c>
      <c r="K22" s="73">
        <v>25</v>
      </c>
      <c r="L22" s="3"/>
      <c r="M22" s="71"/>
      <c r="N22" s="72" t="s">
        <v>471</v>
      </c>
      <c r="O22" s="73">
        <v>10</v>
      </c>
      <c r="P22" s="3"/>
      <c r="Q22" s="71"/>
      <c r="R22" s="72" t="s">
        <v>471</v>
      </c>
      <c r="S22" s="73">
        <v>5</v>
      </c>
      <c r="T22" s="3"/>
      <c r="U22" s="117"/>
      <c r="V22" s="72"/>
      <c r="W22" s="73"/>
      <c r="X22" s="3"/>
      <c r="Y22" s="71"/>
      <c r="Z22" s="72"/>
      <c r="AA22" s="73"/>
      <c r="AB22" s="3"/>
      <c r="AC22" s="31" t="s">
        <v>56</v>
      </c>
    </row>
    <row r="23" spans="1:29" s="32" customFormat="1" ht="15.2" customHeight="1" x14ac:dyDescent="0.15">
      <c r="A23" s="71"/>
      <c r="B23" s="72" t="s">
        <v>22</v>
      </c>
      <c r="C23" s="73">
        <v>860</v>
      </c>
      <c r="D23" s="3"/>
      <c r="E23" s="71"/>
      <c r="F23" s="72" t="s">
        <v>22</v>
      </c>
      <c r="G23" s="73">
        <v>80</v>
      </c>
      <c r="H23" s="3"/>
      <c r="I23" s="71"/>
      <c r="J23" s="72" t="s">
        <v>472</v>
      </c>
      <c r="K23" s="73">
        <v>50</v>
      </c>
      <c r="L23" s="3"/>
      <c r="M23" s="71"/>
      <c r="N23" s="72" t="s">
        <v>472</v>
      </c>
      <c r="O23" s="73">
        <v>5</v>
      </c>
      <c r="P23" s="3"/>
      <c r="Q23" s="71"/>
      <c r="R23" s="72" t="s">
        <v>472</v>
      </c>
      <c r="S23" s="73">
        <v>5</v>
      </c>
      <c r="T23" s="3"/>
      <c r="U23" s="117"/>
      <c r="V23" s="72"/>
      <c r="W23" s="73"/>
      <c r="X23" s="3"/>
      <c r="Y23" s="71"/>
      <c r="Z23" s="72" t="s">
        <v>472</v>
      </c>
      <c r="AA23" s="73">
        <v>20</v>
      </c>
      <c r="AB23" s="3"/>
    </row>
    <row r="24" spans="1:29" s="32" customFormat="1" ht="15.2" customHeight="1" x14ac:dyDescent="0.15">
      <c r="A24" s="71"/>
      <c r="B24" s="72" t="s">
        <v>23</v>
      </c>
      <c r="C24" s="73">
        <v>490</v>
      </c>
      <c r="D24" s="3"/>
      <c r="E24" s="71"/>
      <c r="F24" s="72" t="s">
        <v>23</v>
      </c>
      <c r="G24" s="73">
        <v>70</v>
      </c>
      <c r="H24" s="3"/>
      <c r="I24" s="71"/>
      <c r="J24" s="72" t="s">
        <v>473</v>
      </c>
      <c r="K24" s="73">
        <v>20</v>
      </c>
      <c r="L24" s="3"/>
      <c r="M24" s="71"/>
      <c r="N24" s="72" t="s">
        <v>473</v>
      </c>
      <c r="O24" s="73">
        <v>5</v>
      </c>
      <c r="P24" s="3"/>
      <c r="Q24" s="71"/>
      <c r="R24" s="72" t="s">
        <v>473</v>
      </c>
      <c r="S24" s="73">
        <v>5</v>
      </c>
      <c r="T24" s="3"/>
      <c r="U24" s="117"/>
      <c r="V24" s="72"/>
      <c r="W24" s="73"/>
      <c r="X24" s="3"/>
      <c r="Y24" s="71"/>
      <c r="Z24" s="72" t="s">
        <v>473</v>
      </c>
      <c r="AA24" s="73">
        <v>5</v>
      </c>
      <c r="AB24" s="3"/>
    </row>
    <row r="25" spans="1:29" s="32" customFormat="1" ht="15.2" customHeight="1" x14ac:dyDescent="0.15">
      <c r="A25" s="35"/>
      <c r="B25" s="44" t="s">
        <v>68</v>
      </c>
      <c r="C25" s="85">
        <f>SUM(C21:C24)</f>
        <v>3000</v>
      </c>
      <c r="D25" s="79">
        <f>SUM(D21:D24)</f>
        <v>0</v>
      </c>
      <c r="E25" s="35"/>
      <c r="F25" s="44" t="s">
        <v>73</v>
      </c>
      <c r="G25" s="85">
        <f>SUM(G21:G24)</f>
        <v>390</v>
      </c>
      <c r="H25" s="79">
        <f>SUM(H21:H24)</f>
        <v>0</v>
      </c>
      <c r="I25" s="35"/>
      <c r="J25" s="44" t="s">
        <v>73</v>
      </c>
      <c r="K25" s="85">
        <f>SUM(K21:K24)</f>
        <v>155</v>
      </c>
      <c r="L25" s="79">
        <f>SUM(L21:L24)</f>
        <v>0</v>
      </c>
      <c r="M25" s="35"/>
      <c r="N25" s="44" t="s">
        <v>73</v>
      </c>
      <c r="O25" s="85">
        <f>SUM(O21:O24)</f>
        <v>30</v>
      </c>
      <c r="P25" s="79">
        <f>SUM(P21:P24)</f>
        <v>0</v>
      </c>
      <c r="Q25" s="35"/>
      <c r="R25" s="44" t="s">
        <v>73</v>
      </c>
      <c r="S25" s="85">
        <f>SUM(S21:S24)</f>
        <v>20</v>
      </c>
      <c r="T25" s="79">
        <f>SUM(T21:T24)</f>
        <v>0</v>
      </c>
      <c r="U25" s="35"/>
      <c r="V25" s="44"/>
      <c r="W25" s="85"/>
      <c r="X25" s="79"/>
      <c r="Y25" s="35"/>
      <c r="Z25" s="44" t="s">
        <v>73</v>
      </c>
      <c r="AA25" s="85">
        <f>SUM(AA21:AA24)</f>
        <v>45</v>
      </c>
      <c r="AB25" s="79">
        <f>SUM(AB21:AB24)</f>
        <v>0</v>
      </c>
    </row>
    <row r="26" spans="1:29" s="32" customFormat="1" ht="15.2" customHeight="1" x14ac:dyDescent="0.15">
      <c r="A26" s="89"/>
      <c r="B26" s="122" t="s">
        <v>331</v>
      </c>
      <c r="C26" s="91"/>
      <c r="D26" s="92"/>
      <c r="E26" s="93"/>
      <c r="F26" s="94"/>
      <c r="G26" s="91"/>
      <c r="H26" s="92"/>
      <c r="I26" s="93"/>
      <c r="J26" s="94"/>
      <c r="K26" s="95" t="s">
        <v>302</v>
      </c>
      <c r="L26" s="96">
        <f>C28+G28+K28+O28+S28+W28+AA28</f>
        <v>785</v>
      </c>
      <c r="M26" s="97"/>
      <c r="N26" s="94"/>
      <c r="O26" s="95" t="s">
        <v>303</v>
      </c>
      <c r="P26" s="98">
        <f>D28+H28+L28+P28+T28+X28+AB28</f>
        <v>0</v>
      </c>
      <c r="Q26" s="99"/>
      <c r="R26" s="100"/>
      <c r="S26" s="101"/>
      <c r="T26" s="102"/>
      <c r="U26" s="103"/>
      <c r="V26" s="103"/>
      <c r="W26" s="103"/>
      <c r="X26" s="103"/>
      <c r="Y26" s="103"/>
      <c r="Z26" s="103"/>
      <c r="AA26" s="103"/>
      <c r="AB26" s="104"/>
      <c r="AC26" s="31"/>
    </row>
    <row r="27" spans="1:29" s="32" customFormat="1" ht="15.2" customHeight="1" x14ac:dyDescent="0.15">
      <c r="A27" s="82"/>
      <c r="B27" s="83" t="s">
        <v>69</v>
      </c>
      <c r="C27" s="84">
        <v>730</v>
      </c>
      <c r="D27" s="5"/>
      <c r="E27" s="82"/>
      <c r="F27" s="83" t="s">
        <v>467</v>
      </c>
      <c r="G27" s="84">
        <v>20</v>
      </c>
      <c r="H27" s="5"/>
      <c r="I27" s="82"/>
      <c r="J27" s="83" t="s">
        <v>467</v>
      </c>
      <c r="K27" s="84">
        <v>15</v>
      </c>
      <c r="L27" s="5"/>
      <c r="M27" s="82"/>
      <c r="N27" s="83" t="s">
        <v>467</v>
      </c>
      <c r="O27" s="84">
        <v>5</v>
      </c>
      <c r="P27" s="5"/>
      <c r="Q27" s="82"/>
      <c r="R27" s="83" t="s">
        <v>467</v>
      </c>
      <c r="S27" s="84">
        <v>5</v>
      </c>
      <c r="T27" s="5"/>
      <c r="U27" s="105"/>
      <c r="V27" s="83"/>
      <c r="W27" s="84"/>
      <c r="X27" s="5"/>
      <c r="Y27" s="82"/>
      <c r="Z27" s="83" t="s">
        <v>467</v>
      </c>
      <c r="AA27" s="84">
        <v>10</v>
      </c>
      <c r="AB27" s="5"/>
      <c r="AC27" s="31"/>
    </row>
    <row r="28" spans="1:29" s="32" customFormat="1" ht="15.2" customHeight="1" x14ac:dyDescent="0.15">
      <c r="A28" s="35"/>
      <c r="B28" s="44" t="s">
        <v>65</v>
      </c>
      <c r="C28" s="85">
        <f>SUM(C27)</f>
        <v>730</v>
      </c>
      <c r="D28" s="79">
        <f>SUM(D27)</f>
        <v>0</v>
      </c>
      <c r="E28" s="35"/>
      <c r="F28" s="44" t="s">
        <v>65</v>
      </c>
      <c r="G28" s="85">
        <f>SUM(G27)</f>
        <v>20</v>
      </c>
      <c r="H28" s="79">
        <f>SUM(H27)</f>
        <v>0</v>
      </c>
      <c r="I28" s="35"/>
      <c r="J28" s="44" t="s">
        <v>65</v>
      </c>
      <c r="K28" s="85">
        <f>SUM(K27)</f>
        <v>15</v>
      </c>
      <c r="L28" s="79">
        <f>SUM(L27)</f>
        <v>0</v>
      </c>
      <c r="M28" s="35"/>
      <c r="N28" s="44" t="s">
        <v>65</v>
      </c>
      <c r="O28" s="85">
        <f>SUM(O27)</f>
        <v>5</v>
      </c>
      <c r="P28" s="79">
        <f>SUM(P27)</f>
        <v>0</v>
      </c>
      <c r="Q28" s="35"/>
      <c r="R28" s="44" t="s">
        <v>65</v>
      </c>
      <c r="S28" s="85">
        <f>SUM(S27)</f>
        <v>5</v>
      </c>
      <c r="T28" s="79">
        <f>SUM(T27)</f>
        <v>0</v>
      </c>
      <c r="U28" s="35"/>
      <c r="V28" s="44"/>
      <c r="W28" s="85"/>
      <c r="X28" s="79"/>
      <c r="Y28" s="35"/>
      <c r="Z28" s="44" t="s">
        <v>65</v>
      </c>
      <c r="AA28" s="85">
        <f>SUM(AA27)</f>
        <v>10</v>
      </c>
      <c r="AB28" s="79">
        <f>SUM(AB27)</f>
        <v>0</v>
      </c>
      <c r="AC28" s="31"/>
    </row>
    <row r="29" spans="1:29" s="32" customFormat="1" ht="15.2" customHeight="1" x14ac:dyDescent="0.15">
      <c r="A29" s="89"/>
      <c r="B29" s="90" t="s">
        <v>227</v>
      </c>
      <c r="C29" s="91"/>
      <c r="D29" s="92"/>
      <c r="E29" s="93"/>
      <c r="F29" s="94"/>
      <c r="G29" s="91"/>
      <c r="H29" s="92"/>
      <c r="I29" s="93"/>
      <c r="J29" s="94"/>
      <c r="K29" s="95" t="s">
        <v>279</v>
      </c>
      <c r="L29" s="96">
        <f>C33+G33+K33+O33+S33+W33+AA33</f>
        <v>3450</v>
      </c>
      <c r="M29" s="97"/>
      <c r="N29" s="94"/>
      <c r="O29" s="95" t="s">
        <v>280</v>
      </c>
      <c r="P29" s="98">
        <f>D33+H33+L33+P33+T33+X33+AB33</f>
        <v>0</v>
      </c>
      <c r="Q29" s="99"/>
      <c r="R29" s="100"/>
      <c r="S29" s="101"/>
      <c r="T29" s="102"/>
      <c r="U29" s="103"/>
      <c r="V29" s="103"/>
      <c r="W29" s="103"/>
      <c r="X29" s="103"/>
      <c r="Y29" s="103"/>
      <c r="Z29" s="103"/>
      <c r="AA29" s="103"/>
      <c r="AB29" s="104"/>
      <c r="AC29" s="31"/>
    </row>
    <row r="30" spans="1:29" s="32" customFormat="1" ht="15.2" customHeight="1" x14ac:dyDescent="0.15">
      <c r="A30" s="71"/>
      <c r="B30" s="72" t="s">
        <v>225</v>
      </c>
      <c r="C30" s="73">
        <v>1470</v>
      </c>
      <c r="D30" s="3"/>
      <c r="E30" s="71"/>
      <c r="F30" s="72" t="s">
        <v>374</v>
      </c>
      <c r="G30" s="73">
        <v>310</v>
      </c>
      <c r="H30" s="3"/>
      <c r="I30" s="71"/>
      <c r="J30" s="72" t="s">
        <v>474</v>
      </c>
      <c r="K30" s="73">
        <v>35</v>
      </c>
      <c r="L30" s="3"/>
      <c r="M30" s="71"/>
      <c r="N30" s="72" t="s">
        <v>474</v>
      </c>
      <c r="O30" s="73">
        <v>10</v>
      </c>
      <c r="P30" s="3"/>
      <c r="Q30" s="71"/>
      <c r="R30" s="72" t="s">
        <v>474</v>
      </c>
      <c r="S30" s="73">
        <v>5</v>
      </c>
      <c r="T30" s="3"/>
      <c r="U30" s="110"/>
      <c r="V30" s="108"/>
      <c r="W30" s="109"/>
      <c r="X30" s="2"/>
      <c r="Y30" s="71"/>
      <c r="Z30" s="72" t="s">
        <v>474</v>
      </c>
      <c r="AA30" s="73">
        <v>20</v>
      </c>
      <c r="AB30" s="3"/>
      <c r="AC30" s="31"/>
    </row>
    <row r="31" spans="1:29" s="32" customFormat="1" ht="15.2" customHeight="1" x14ac:dyDescent="0.15">
      <c r="A31" s="71"/>
      <c r="B31" s="72" t="s">
        <v>226</v>
      </c>
      <c r="C31" s="73">
        <v>1490</v>
      </c>
      <c r="D31" s="3"/>
      <c r="E31" s="71"/>
      <c r="F31" s="72"/>
      <c r="G31" s="73"/>
      <c r="H31" s="3"/>
      <c r="I31" s="71"/>
      <c r="J31" s="72" t="s">
        <v>475</v>
      </c>
      <c r="K31" s="73">
        <v>50</v>
      </c>
      <c r="L31" s="3"/>
      <c r="M31" s="71"/>
      <c r="N31" s="72" t="s">
        <v>475</v>
      </c>
      <c r="O31" s="73">
        <v>20</v>
      </c>
      <c r="P31" s="3"/>
      <c r="Q31" s="71"/>
      <c r="R31" s="72" t="s">
        <v>475</v>
      </c>
      <c r="S31" s="73">
        <v>10</v>
      </c>
      <c r="T31" s="3"/>
      <c r="U31" s="117"/>
      <c r="V31" s="72"/>
      <c r="W31" s="73"/>
      <c r="X31" s="3"/>
      <c r="Y31" s="71"/>
      <c r="Z31" s="72" t="s">
        <v>475</v>
      </c>
      <c r="AA31" s="73">
        <v>30</v>
      </c>
      <c r="AB31" s="3"/>
      <c r="AC31" s="31"/>
    </row>
    <row r="32" spans="1:29" s="32" customFormat="1" ht="15.2" customHeight="1" x14ac:dyDescent="0.15">
      <c r="A32" s="82"/>
      <c r="B32" s="83"/>
      <c r="C32" s="84"/>
      <c r="D32" s="5"/>
      <c r="E32" s="82"/>
      <c r="F32" s="83"/>
      <c r="G32" s="84"/>
      <c r="H32" s="5"/>
      <c r="I32" s="82"/>
      <c r="L32" s="5"/>
      <c r="M32" s="82"/>
      <c r="P32" s="5"/>
      <c r="Q32" s="82"/>
      <c r="T32" s="5"/>
      <c r="U32" s="120"/>
      <c r="V32" s="75"/>
      <c r="W32" s="76"/>
      <c r="X32" s="4"/>
      <c r="Y32" s="82"/>
      <c r="AB32" s="5"/>
      <c r="AC32" s="31"/>
    </row>
    <row r="33" spans="1:29" s="32" customFormat="1" ht="15.2" customHeight="1" x14ac:dyDescent="0.15">
      <c r="A33" s="35"/>
      <c r="B33" s="44" t="s">
        <v>70</v>
      </c>
      <c r="C33" s="85">
        <f>SUM(C30:C32)</f>
        <v>2960</v>
      </c>
      <c r="D33" s="79">
        <f>SUM(D30:D32)</f>
        <v>0</v>
      </c>
      <c r="E33" s="35"/>
      <c r="F33" s="44" t="s">
        <v>74</v>
      </c>
      <c r="G33" s="85">
        <f>SUM(G30:G32)</f>
        <v>310</v>
      </c>
      <c r="H33" s="79">
        <f>SUM(H30:H32)</f>
        <v>0</v>
      </c>
      <c r="I33" s="35"/>
      <c r="J33" s="44" t="s">
        <v>70</v>
      </c>
      <c r="K33" s="85">
        <f>SUM(K30:K31)</f>
        <v>85</v>
      </c>
      <c r="L33" s="79">
        <f>SUM(L30:L32)</f>
        <v>0</v>
      </c>
      <c r="M33" s="35"/>
      <c r="N33" s="44" t="s">
        <v>70</v>
      </c>
      <c r="O33" s="85">
        <f>SUM(O30:O31)</f>
        <v>30</v>
      </c>
      <c r="P33" s="79">
        <f>SUM(P30:P32)</f>
        <v>0</v>
      </c>
      <c r="Q33" s="35"/>
      <c r="R33" s="44" t="s">
        <v>70</v>
      </c>
      <c r="S33" s="85">
        <f>SUM(S30:S31)</f>
        <v>15</v>
      </c>
      <c r="T33" s="79">
        <f>SUM(T30:T32)</f>
        <v>0</v>
      </c>
      <c r="U33" s="35"/>
      <c r="V33" s="44"/>
      <c r="W33" s="85"/>
      <c r="X33" s="79"/>
      <c r="Y33" s="35"/>
      <c r="Z33" s="44" t="s">
        <v>70</v>
      </c>
      <c r="AA33" s="85">
        <f>SUM(AA30:AA31)</f>
        <v>50</v>
      </c>
      <c r="AB33" s="79">
        <f>SUM(AB30:AB32)</f>
        <v>0</v>
      </c>
      <c r="AC33" s="31"/>
    </row>
    <row r="34" spans="1:29" ht="15.2" customHeight="1" x14ac:dyDescent="0.15">
      <c r="A34" s="89"/>
      <c r="B34" s="122" t="s">
        <v>332</v>
      </c>
      <c r="C34" s="91"/>
      <c r="D34" s="92"/>
      <c r="E34" s="93"/>
      <c r="F34" s="94"/>
      <c r="G34" s="91"/>
      <c r="H34" s="92"/>
      <c r="I34" s="93"/>
      <c r="J34" s="94"/>
      <c r="K34" s="95" t="s">
        <v>304</v>
      </c>
      <c r="L34" s="96">
        <f>C39+G39+K39+O39+S39+W39+AA39</f>
        <v>5265</v>
      </c>
      <c r="M34" s="97"/>
      <c r="N34" s="94"/>
      <c r="O34" s="95" t="s">
        <v>305</v>
      </c>
      <c r="P34" s="98">
        <f>D39+H39+L39+P39+T39+X39+AB39</f>
        <v>0</v>
      </c>
      <c r="Q34" s="99"/>
      <c r="R34" s="100"/>
      <c r="S34" s="101"/>
      <c r="T34" s="102"/>
      <c r="U34" s="103"/>
      <c r="V34" s="103"/>
      <c r="W34" s="103"/>
      <c r="X34" s="103"/>
      <c r="Y34" s="103"/>
      <c r="Z34" s="103"/>
      <c r="AA34" s="103"/>
      <c r="AB34" s="104"/>
    </row>
    <row r="35" spans="1:29" ht="15.2" customHeight="1" x14ac:dyDescent="0.15">
      <c r="A35" s="71"/>
      <c r="B35" s="72" t="s">
        <v>281</v>
      </c>
      <c r="C35" s="73">
        <v>750</v>
      </c>
      <c r="D35" s="3"/>
      <c r="E35" s="71"/>
      <c r="F35" s="72" t="s">
        <v>281</v>
      </c>
      <c r="G35" s="73">
        <v>50</v>
      </c>
      <c r="H35" s="3"/>
      <c r="I35" s="71"/>
      <c r="J35" s="72" t="s">
        <v>476</v>
      </c>
      <c r="K35" s="73">
        <v>45</v>
      </c>
      <c r="L35" s="3"/>
      <c r="M35" s="71"/>
      <c r="N35" s="72" t="s">
        <v>476</v>
      </c>
      <c r="O35" s="73">
        <v>10</v>
      </c>
      <c r="P35" s="3"/>
      <c r="Q35" s="71"/>
      <c r="R35" s="72" t="s">
        <v>476</v>
      </c>
      <c r="S35" s="73">
        <v>5</v>
      </c>
      <c r="T35" s="3"/>
      <c r="U35" s="110"/>
      <c r="V35" s="108"/>
      <c r="W35" s="109"/>
      <c r="X35" s="2"/>
      <c r="Y35" s="71"/>
      <c r="Z35" s="72" t="s">
        <v>476</v>
      </c>
      <c r="AA35" s="73">
        <v>20</v>
      </c>
      <c r="AB35" s="3"/>
    </row>
    <row r="36" spans="1:29" ht="15.2" customHeight="1" x14ac:dyDescent="0.15">
      <c r="A36" s="71"/>
      <c r="B36" s="72" t="s">
        <v>282</v>
      </c>
      <c r="C36" s="73">
        <v>1350</v>
      </c>
      <c r="D36" s="3"/>
      <c r="E36" s="71"/>
      <c r="F36" s="72" t="s">
        <v>282</v>
      </c>
      <c r="G36" s="73">
        <v>150</v>
      </c>
      <c r="H36" s="3"/>
      <c r="I36" s="71"/>
      <c r="J36" s="72" t="s">
        <v>477</v>
      </c>
      <c r="K36" s="73">
        <v>40</v>
      </c>
      <c r="L36" s="3"/>
      <c r="M36" s="71"/>
      <c r="N36" s="72" t="s">
        <v>376</v>
      </c>
      <c r="O36" s="73">
        <v>15</v>
      </c>
      <c r="P36" s="3"/>
      <c r="Q36" s="71"/>
      <c r="R36" s="72" t="s">
        <v>376</v>
      </c>
      <c r="S36" s="73">
        <v>5</v>
      </c>
      <c r="T36" s="3"/>
      <c r="U36" s="117"/>
      <c r="V36" s="72" t="s">
        <v>376</v>
      </c>
      <c r="W36" s="73">
        <v>10</v>
      </c>
      <c r="X36" s="3"/>
      <c r="Y36" s="71"/>
      <c r="Z36" s="72" t="s">
        <v>477</v>
      </c>
      <c r="AA36" s="73">
        <v>10</v>
      </c>
      <c r="AB36" s="3"/>
    </row>
    <row r="37" spans="1:29" ht="15.2" customHeight="1" x14ac:dyDescent="0.15">
      <c r="A37" s="71"/>
      <c r="B37" s="72" t="s">
        <v>283</v>
      </c>
      <c r="C37" s="73">
        <v>880</v>
      </c>
      <c r="D37" s="3"/>
      <c r="E37" s="71"/>
      <c r="F37" s="72" t="s">
        <v>283</v>
      </c>
      <c r="G37" s="73">
        <v>50</v>
      </c>
      <c r="H37" s="3"/>
      <c r="I37" s="71"/>
      <c r="J37" s="72" t="s">
        <v>478</v>
      </c>
      <c r="K37" s="73">
        <v>25</v>
      </c>
      <c r="L37" s="3"/>
      <c r="M37" s="71"/>
      <c r="N37" s="72" t="s">
        <v>478</v>
      </c>
      <c r="O37" s="73">
        <v>10</v>
      </c>
      <c r="P37" s="3"/>
      <c r="Q37" s="71"/>
      <c r="R37" s="72" t="s">
        <v>478</v>
      </c>
      <c r="S37" s="73">
        <v>10</v>
      </c>
      <c r="T37" s="3"/>
      <c r="U37" s="110"/>
      <c r="V37" s="108"/>
      <c r="W37" s="109"/>
      <c r="X37" s="2"/>
      <c r="Y37" s="71"/>
      <c r="Z37" s="72" t="s">
        <v>478</v>
      </c>
      <c r="AA37" s="73">
        <v>10</v>
      </c>
      <c r="AB37" s="3"/>
    </row>
    <row r="38" spans="1:29" ht="15.2" customHeight="1" x14ac:dyDescent="0.15">
      <c r="A38" s="71"/>
      <c r="B38" s="72" t="s">
        <v>284</v>
      </c>
      <c r="C38" s="73">
        <v>1570</v>
      </c>
      <c r="D38" s="3"/>
      <c r="E38" s="71"/>
      <c r="F38" s="72" t="s">
        <v>284</v>
      </c>
      <c r="G38" s="73">
        <v>150</v>
      </c>
      <c r="H38" s="3"/>
      <c r="I38" s="71"/>
      <c r="J38" s="72" t="s">
        <v>371</v>
      </c>
      <c r="K38" s="73">
        <v>45</v>
      </c>
      <c r="L38" s="3"/>
      <c r="M38" s="71"/>
      <c r="N38" s="72" t="s">
        <v>371</v>
      </c>
      <c r="O38" s="73">
        <v>20</v>
      </c>
      <c r="P38" s="3"/>
      <c r="Q38" s="71"/>
      <c r="R38" s="72" t="s">
        <v>371</v>
      </c>
      <c r="S38" s="73">
        <v>5</v>
      </c>
      <c r="T38" s="3"/>
      <c r="U38" s="117"/>
      <c r="V38" s="72" t="s">
        <v>371</v>
      </c>
      <c r="W38" s="73">
        <v>10</v>
      </c>
      <c r="X38" s="3"/>
      <c r="Y38" s="71"/>
      <c r="Z38" s="72" t="s">
        <v>371</v>
      </c>
      <c r="AA38" s="73">
        <v>20</v>
      </c>
      <c r="AB38" s="3"/>
    </row>
    <row r="39" spans="1:29" ht="15.2" customHeight="1" x14ac:dyDescent="0.15">
      <c r="A39" s="35"/>
      <c r="B39" s="44" t="s">
        <v>70</v>
      </c>
      <c r="C39" s="85">
        <f>SUM(C35:C38)</f>
        <v>4550</v>
      </c>
      <c r="D39" s="79">
        <f>SUM(D35:D38)</f>
        <v>0</v>
      </c>
      <c r="E39" s="35"/>
      <c r="F39" s="44" t="s">
        <v>74</v>
      </c>
      <c r="G39" s="85">
        <f>SUM(G35:G38)</f>
        <v>400</v>
      </c>
      <c r="H39" s="79">
        <f>SUM(H35:H38)</f>
        <v>0</v>
      </c>
      <c r="I39" s="35"/>
      <c r="J39" s="44" t="s">
        <v>70</v>
      </c>
      <c r="K39" s="85">
        <f>SUM(K35:K38)</f>
        <v>155</v>
      </c>
      <c r="L39" s="79">
        <f>SUM(L35:L38)</f>
        <v>0</v>
      </c>
      <c r="M39" s="35"/>
      <c r="N39" s="44" t="s">
        <v>70</v>
      </c>
      <c r="O39" s="85">
        <f>SUM(O35:O38)</f>
        <v>55</v>
      </c>
      <c r="P39" s="79">
        <f>SUM(P35:P38)</f>
        <v>0</v>
      </c>
      <c r="Q39" s="35"/>
      <c r="R39" s="44" t="s">
        <v>70</v>
      </c>
      <c r="S39" s="85">
        <f>SUM(S35:S38)</f>
        <v>25</v>
      </c>
      <c r="T39" s="79">
        <f>SUM(T35:T38)</f>
        <v>0</v>
      </c>
      <c r="U39" s="35"/>
      <c r="V39" s="44" t="s">
        <v>70</v>
      </c>
      <c r="W39" s="85">
        <f>SUM(W35:W38)</f>
        <v>20</v>
      </c>
      <c r="X39" s="79">
        <f>SUM(X35:X38)</f>
        <v>0</v>
      </c>
      <c r="Y39" s="35"/>
      <c r="Z39" s="44" t="s">
        <v>70</v>
      </c>
      <c r="AA39" s="85">
        <f>SUM(AA35:AA38)</f>
        <v>60</v>
      </c>
      <c r="AB39" s="79">
        <f>SUM(AB35:AB38)</f>
        <v>0</v>
      </c>
    </row>
    <row r="40" spans="1:29" ht="15.2" customHeight="1" x14ac:dyDescent="0.15">
      <c r="A40" s="35"/>
      <c r="B40" s="44" t="s">
        <v>336</v>
      </c>
      <c r="C40" s="85">
        <f>C25+C28+C39</f>
        <v>8280</v>
      </c>
      <c r="D40" s="79">
        <f>D25+D28+D39</f>
        <v>0</v>
      </c>
      <c r="E40" s="35"/>
      <c r="F40" s="44" t="s">
        <v>336</v>
      </c>
      <c r="G40" s="85">
        <f>G25+G28+G39</f>
        <v>810</v>
      </c>
      <c r="H40" s="79">
        <f>H25+H28+H39</f>
        <v>0</v>
      </c>
      <c r="I40" s="35"/>
      <c r="J40" s="44" t="s">
        <v>336</v>
      </c>
      <c r="K40" s="85">
        <f>K25+K28+K39</f>
        <v>325</v>
      </c>
      <c r="L40" s="79">
        <f>L25+L28+L39</f>
        <v>0</v>
      </c>
      <c r="M40" s="35"/>
      <c r="N40" s="44" t="s">
        <v>336</v>
      </c>
      <c r="O40" s="85">
        <f>O25+O28+O39</f>
        <v>90</v>
      </c>
      <c r="P40" s="79">
        <f>P25+P28+P39</f>
        <v>0</v>
      </c>
      <c r="Q40" s="35"/>
      <c r="R40" s="44" t="s">
        <v>336</v>
      </c>
      <c r="S40" s="85">
        <f>S25+S28+S39</f>
        <v>50</v>
      </c>
      <c r="T40" s="79">
        <f>T25+T28+T39</f>
        <v>0</v>
      </c>
      <c r="U40" s="35"/>
      <c r="V40" s="44" t="s">
        <v>336</v>
      </c>
      <c r="W40" s="85">
        <f>W25+W28+W39</f>
        <v>20</v>
      </c>
      <c r="X40" s="79">
        <f>X25+X28+X39</f>
        <v>0</v>
      </c>
      <c r="Y40" s="35"/>
      <c r="Z40" s="44" t="s">
        <v>336</v>
      </c>
      <c r="AA40" s="85">
        <f>AA25+AA28+AA39</f>
        <v>115</v>
      </c>
      <c r="AB40" s="79">
        <f>AB25+AB28+AB39</f>
        <v>0</v>
      </c>
    </row>
    <row r="41" spans="1:29" ht="15.2" customHeight="1" x14ac:dyDescent="0.15">
      <c r="A41" s="151"/>
      <c r="B41" s="44"/>
      <c r="C41" s="152"/>
      <c r="D41" s="153"/>
      <c r="E41" s="151"/>
      <c r="F41" s="44"/>
      <c r="G41" s="152"/>
      <c r="H41" s="153"/>
      <c r="I41" s="151"/>
      <c r="J41" s="44"/>
      <c r="K41" s="152"/>
      <c r="L41" s="153"/>
      <c r="M41" s="151"/>
      <c r="N41" s="44"/>
      <c r="O41" s="152"/>
      <c r="P41" s="153"/>
      <c r="Q41" s="151"/>
      <c r="R41" s="44"/>
      <c r="S41" s="152"/>
      <c r="T41" s="153"/>
      <c r="U41" s="151"/>
      <c r="V41" s="44"/>
      <c r="W41" s="152"/>
      <c r="X41" s="153"/>
      <c r="Y41" s="151"/>
      <c r="Z41" s="44"/>
      <c r="AA41" s="152"/>
      <c r="AB41" s="153"/>
    </row>
    <row r="42" spans="1:29" s="32" customFormat="1" ht="15.2" customHeight="1" x14ac:dyDescent="0.15">
      <c r="A42" s="35"/>
      <c r="B42" s="44" t="s">
        <v>301</v>
      </c>
      <c r="C42" s="85">
        <f>鳥取1!C32+八頭・鳥取2・3・4・岩美!C27+八頭・鳥取2・3・4・岩美!C39+八頭・鳥取2・3・4・岩美!C25</f>
        <v>43590</v>
      </c>
      <c r="D42" s="79">
        <f>鳥取1!D32+八頭・鳥取2・3・4・岩美!D27+八頭・鳥取2・3・4・岩美!D39+八頭・鳥取2・3・4・岩美!D25</f>
        <v>0</v>
      </c>
      <c r="E42" s="35"/>
      <c r="F42" s="44" t="s">
        <v>301</v>
      </c>
      <c r="G42" s="85">
        <f>鳥取1!G32+八頭・鳥取2・3・4・岩美!G27+八頭・鳥取2・3・4・岩美!G39+八頭・鳥取2・3・4・岩美!G25</f>
        <v>6330</v>
      </c>
      <c r="H42" s="79">
        <f>鳥取1!H32+八頭・鳥取2・3・4・岩美!H27+八頭・鳥取2・3・4・岩美!H39+八頭・鳥取2・3・4・岩美!H25</f>
        <v>0</v>
      </c>
      <c r="I42" s="35"/>
      <c r="J42" s="44" t="s">
        <v>301</v>
      </c>
      <c r="K42" s="85">
        <f>鳥取1!K32+八頭・鳥取2・3・4・岩美!K27+八頭・鳥取2・3・4・岩美!K39+八頭・鳥取2・3・4・岩美!K25</f>
        <v>4625</v>
      </c>
      <c r="L42" s="79">
        <f>鳥取1!L32+八頭・鳥取2・3・4・岩美!L27+八頭・鳥取2・3・4・岩美!L39+八頭・鳥取2・3・4・岩美!L25</f>
        <v>0</v>
      </c>
      <c r="M42" s="35"/>
      <c r="N42" s="44" t="s">
        <v>301</v>
      </c>
      <c r="O42" s="85">
        <f>鳥取1!O32+八頭・鳥取2・3・4・岩美!O27+八頭・鳥取2・3・4・岩美!O39+八頭・鳥取2・3・4・岩美!O25</f>
        <v>1480</v>
      </c>
      <c r="P42" s="79">
        <f>鳥取1!P32+八頭・鳥取2・3・4・岩美!P27+八頭・鳥取2・3・4・岩美!P39+八頭・鳥取2・3・4・岩美!P25</f>
        <v>0</v>
      </c>
      <c r="Q42" s="35"/>
      <c r="R42" s="44" t="s">
        <v>301</v>
      </c>
      <c r="S42" s="85">
        <f>鳥取1!S32+八頭・鳥取2・3・4・岩美!S27+八頭・鳥取2・3・4・岩美!S39+八頭・鳥取2・3・4・岩美!S25</f>
        <v>410</v>
      </c>
      <c r="T42" s="79">
        <f>鳥取1!T32+八頭・鳥取2・3・4・岩美!T27+八頭・鳥取2・3・4・岩美!T39+八頭・鳥取2・3・4・岩美!T25</f>
        <v>0</v>
      </c>
      <c r="U42" s="35"/>
      <c r="V42" s="44" t="s">
        <v>301</v>
      </c>
      <c r="W42" s="85">
        <f>鳥取1!W32+八頭・鳥取2・3・4・岩美!W27+八頭・鳥取2・3・4・岩美!W39+八頭・鳥取2・3・4・岩美!W25</f>
        <v>350</v>
      </c>
      <c r="X42" s="79">
        <f>鳥取1!X32+八頭・鳥取2・3・4・岩美!X27+八頭・鳥取2・3・4・岩美!X39+八頭・鳥取2・3・4・岩美!X25</f>
        <v>0</v>
      </c>
      <c r="Y42" s="35"/>
      <c r="Z42" s="44" t="s">
        <v>301</v>
      </c>
      <c r="AA42" s="85">
        <f>鳥取1!AA32+八頭・鳥取2・3・4・岩美!AA27+八頭・鳥取2・3・4・岩美!AA39+八頭・鳥取2・3・4・岩美!AA25</f>
        <v>1245</v>
      </c>
      <c r="AB42" s="79">
        <f>鳥取1!AB32+八頭・鳥取2・3・4・岩美!AB27+八頭・鳥取2・3・4・岩美!AB39+八頭・鳥取2・3・4・岩美!AB25</f>
        <v>0</v>
      </c>
    </row>
    <row r="43" spans="1:29" ht="15.2" customHeight="1" x14ac:dyDescent="0.15">
      <c r="B43" s="223" t="s">
        <v>387</v>
      </c>
      <c r="AB43" s="6" t="s">
        <v>358</v>
      </c>
    </row>
  </sheetData>
  <sheetProtection algorithmName="SHA-512" hashValue="XzgZjF1VuvcwUfRq98YJt4lAzDTS1v7DJOpngxXs5xg2aeX5GW8AwxTF3UtWGZuqFqnOtUi46Dyl3Phwaaf58A==" saltValue="BBeoCAjHQGCbSlW+LAFRq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3"/>
  <sheetViews>
    <sheetView zoomScale="90" workbookViewId="0">
      <selection activeCell="D7" sqref="D7"/>
    </sheetView>
  </sheetViews>
  <sheetFormatPr defaultRowHeight="13.5" x14ac:dyDescent="0.15"/>
  <cols>
    <col min="1" max="1" width="3.125" style="23" customWidth="1"/>
    <col min="2" max="2" width="7.125" style="24" customWidth="1"/>
    <col min="3" max="3" width="5.625" style="25" customWidth="1"/>
    <col min="4" max="4" width="6.625" style="26" customWidth="1"/>
    <col min="5" max="5" width="3.125" style="27" customWidth="1"/>
    <col min="6" max="6" width="7.125" style="24" customWidth="1"/>
    <col min="7" max="7" width="5.625" style="25" customWidth="1"/>
    <col min="8" max="8" width="6.625" style="26" customWidth="1"/>
    <col min="9" max="9" width="3.125" style="27" customWidth="1"/>
    <col min="10" max="10" width="7.125" style="24" customWidth="1"/>
    <col min="11" max="11" width="5.625" style="25" customWidth="1"/>
    <col min="12" max="12" width="6.625" style="26" customWidth="1"/>
    <col min="13" max="13" width="3.125" style="27" customWidth="1"/>
    <col min="14" max="14" width="7.125" style="24" customWidth="1"/>
    <col min="15" max="15" width="5.625" style="25" customWidth="1"/>
    <col min="16" max="16" width="6.625" style="28" customWidth="1"/>
    <col min="17" max="17" width="3.125" style="27" customWidth="1"/>
    <col min="18" max="18" width="7.125" style="24" customWidth="1"/>
    <col min="19" max="19" width="5.625" style="25" customWidth="1"/>
    <col min="20" max="20" width="6.625" style="28" customWidth="1"/>
    <col min="21" max="21" width="3.125" style="27" customWidth="1"/>
    <col min="22" max="22" width="7.125" style="24" customWidth="1"/>
    <col min="23" max="23" width="5.625" style="25" customWidth="1"/>
    <col min="24" max="24" width="6.625" style="28" customWidth="1"/>
    <col min="25" max="25" width="3.125" style="29" customWidth="1"/>
    <col min="26" max="26" width="7.125" style="25" customWidth="1"/>
    <col min="27" max="27" width="5.625" style="25" customWidth="1"/>
    <col min="28" max="28" width="6.625" style="28" customWidth="1"/>
    <col min="29" max="29" width="2.625" style="123" customWidth="1"/>
    <col min="30" max="16384" width="9" style="124"/>
  </cols>
  <sheetData>
    <row r="1" spans="1:29" ht="15" customHeight="1" x14ac:dyDescent="0.15">
      <c r="AB1" s="30" t="str">
        <f>鳥取1!AB1</f>
        <v>2026年2月</v>
      </c>
    </row>
    <row r="2" spans="1:29" ht="15" customHeight="1" x14ac:dyDescent="0.15">
      <c r="AB2" s="33" t="str">
        <f>鳥取1!AB2</f>
        <v>鳥取県部数表</v>
      </c>
    </row>
    <row r="3" spans="1:29" ht="15" customHeight="1" x14ac:dyDescent="0.15">
      <c r="AB3" s="34"/>
    </row>
    <row r="4" spans="1:29" ht="4.5" customHeight="1" x14ac:dyDescent="0.15"/>
    <row r="5" spans="1:29" s="32" customFormat="1" ht="15.95" customHeight="1" x14ac:dyDescent="0.15">
      <c r="A5" s="35"/>
      <c r="B5" s="88" t="s">
        <v>207</v>
      </c>
      <c r="C5" s="37" t="s">
        <v>3</v>
      </c>
      <c r="D5" s="38" t="s">
        <v>4</v>
      </c>
      <c r="E5" s="35"/>
      <c r="F5" s="88" t="s">
        <v>208</v>
      </c>
      <c r="G5" s="37" t="s">
        <v>3</v>
      </c>
      <c r="H5" s="38" t="s">
        <v>4</v>
      </c>
      <c r="I5" s="35"/>
      <c r="J5" s="88" t="s">
        <v>209</v>
      </c>
      <c r="K5" s="37" t="s">
        <v>3</v>
      </c>
      <c r="L5" s="38" t="s">
        <v>4</v>
      </c>
      <c r="M5" s="35"/>
      <c r="N5" s="88" t="s">
        <v>91</v>
      </c>
      <c r="O5" s="37" t="s">
        <v>3</v>
      </c>
      <c r="P5" s="38" t="s">
        <v>4</v>
      </c>
      <c r="Q5" s="35"/>
      <c r="R5" s="88" t="s">
        <v>92</v>
      </c>
      <c r="S5" s="37" t="s">
        <v>3</v>
      </c>
      <c r="T5" s="38" t="s">
        <v>4</v>
      </c>
      <c r="U5" s="35"/>
      <c r="V5" s="88" t="s">
        <v>90</v>
      </c>
      <c r="W5" s="37" t="s">
        <v>3</v>
      </c>
      <c r="X5" s="38" t="s">
        <v>4</v>
      </c>
      <c r="Y5" s="35"/>
      <c r="Z5" s="88" t="s">
        <v>93</v>
      </c>
      <c r="AA5" s="37" t="s">
        <v>3</v>
      </c>
      <c r="AB5" s="38" t="s">
        <v>4</v>
      </c>
      <c r="AC5" s="39">
        <v>3</v>
      </c>
    </row>
    <row r="6" spans="1:29" s="32" customFormat="1" ht="15.95" customHeight="1" x14ac:dyDescent="0.15">
      <c r="A6" s="89"/>
      <c r="B6" s="122" t="s">
        <v>228</v>
      </c>
      <c r="C6" s="91"/>
      <c r="D6" s="92"/>
      <c r="E6" s="93"/>
      <c r="F6" s="94"/>
      <c r="G6" s="91"/>
      <c r="H6" s="92"/>
      <c r="I6" s="93"/>
      <c r="J6" s="94"/>
      <c r="K6" s="95" t="s">
        <v>145</v>
      </c>
      <c r="L6" s="96">
        <f>C16+G16+K16+O16+S16+W16+AA16</f>
        <v>14205</v>
      </c>
      <c r="M6" s="97"/>
      <c r="N6" s="94"/>
      <c r="O6" s="95" t="s">
        <v>146</v>
      </c>
      <c r="P6" s="98">
        <f>D16+H16+L16+P16+T16+X16+AB16</f>
        <v>0</v>
      </c>
      <c r="Q6" s="99"/>
      <c r="R6" s="100"/>
      <c r="S6" s="101"/>
      <c r="T6" s="102"/>
      <c r="U6" s="103"/>
      <c r="V6" s="103"/>
      <c r="W6" s="103"/>
      <c r="X6" s="103"/>
      <c r="Y6" s="103"/>
      <c r="Z6" s="103"/>
      <c r="AA6" s="103"/>
      <c r="AB6" s="104"/>
    </row>
    <row r="7" spans="1:29" s="32" customFormat="1" ht="15.95" customHeight="1" x14ac:dyDescent="0.15">
      <c r="A7" s="71"/>
      <c r="B7" s="72" t="s">
        <v>193</v>
      </c>
      <c r="C7" s="73">
        <v>1620</v>
      </c>
      <c r="D7" s="3"/>
      <c r="E7" s="71"/>
      <c r="F7" s="72" t="s">
        <v>193</v>
      </c>
      <c r="G7" s="73">
        <v>950</v>
      </c>
      <c r="H7" s="3"/>
      <c r="I7" s="71"/>
      <c r="J7" s="72" t="s">
        <v>193</v>
      </c>
      <c r="K7" s="73">
        <v>350</v>
      </c>
      <c r="L7" s="3"/>
      <c r="M7" s="71"/>
      <c r="N7" s="72" t="s">
        <v>391</v>
      </c>
      <c r="O7" s="73">
        <v>110</v>
      </c>
      <c r="P7" s="3"/>
      <c r="Q7" s="71"/>
      <c r="R7" s="72" t="s">
        <v>391</v>
      </c>
      <c r="S7" s="73">
        <v>30</v>
      </c>
      <c r="T7" s="3"/>
      <c r="U7" s="71"/>
      <c r="V7" s="72" t="s">
        <v>193</v>
      </c>
      <c r="W7" s="73">
        <v>110</v>
      </c>
      <c r="X7" s="3"/>
      <c r="Y7" s="71"/>
      <c r="Z7" s="72" t="s">
        <v>405</v>
      </c>
      <c r="AA7" s="73">
        <v>150</v>
      </c>
      <c r="AB7" s="3"/>
      <c r="AC7" s="123" t="s">
        <v>47</v>
      </c>
    </row>
    <row r="8" spans="1:29" s="32" customFormat="1" ht="15.95" customHeight="1" x14ac:dyDescent="0.15">
      <c r="A8" s="71"/>
      <c r="B8" s="72" t="s">
        <v>194</v>
      </c>
      <c r="C8" s="73">
        <v>1890</v>
      </c>
      <c r="D8" s="3"/>
      <c r="E8" s="71"/>
      <c r="F8" s="72"/>
      <c r="G8" s="73"/>
      <c r="H8" s="3"/>
      <c r="I8" s="71"/>
      <c r="J8" s="72"/>
      <c r="K8" s="73"/>
      <c r="L8" s="3"/>
      <c r="M8" s="71"/>
      <c r="N8" s="72"/>
      <c r="O8" s="73"/>
      <c r="P8" s="3"/>
      <c r="Q8" s="71"/>
      <c r="R8" s="72"/>
      <c r="S8" s="73"/>
      <c r="T8" s="3"/>
      <c r="U8" s="71"/>
      <c r="V8" s="72"/>
      <c r="W8" s="73"/>
      <c r="X8" s="3"/>
      <c r="Y8" s="71"/>
      <c r="Z8" s="72"/>
      <c r="AA8" s="73"/>
      <c r="AB8" s="3"/>
      <c r="AC8" s="31" t="s">
        <v>49</v>
      </c>
    </row>
    <row r="9" spans="1:29" s="32" customFormat="1" ht="15.95" customHeight="1" x14ac:dyDescent="0.15">
      <c r="A9" s="71"/>
      <c r="B9" s="72" t="s">
        <v>195</v>
      </c>
      <c r="C9" s="73">
        <v>2720</v>
      </c>
      <c r="D9" s="3"/>
      <c r="E9" s="71"/>
      <c r="F9" s="72"/>
      <c r="G9" s="73"/>
      <c r="H9" s="3"/>
      <c r="I9" s="71"/>
      <c r="J9" s="72"/>
      <c r="K9" s="73"/>
      <c r="L9" s="3"/>
      <c r="M9" s="71"/>
      <c r="N9" s="72"/>
      <c r="O9" s="73"/>
      <c r="P9" s="3"/>
      <c r="Q9" s="71"/>
      <c r="R9" s="72"/>
      <c r="S9" s="73"/>
      <c r="T9" s="3"/>
      <c r="U9" s="71"/>
      <c r="V9" s="72"/>
      <c r="W9" s="73"/>
      <c r="X9" s="3"/>
      <c r="Y9" s="71"/>
      <c r="Z9" s="72"/>
      <c r="AA9" s="73"/>
      <c r="AB9" s="3"/>
      <c r="AC9" s="31" t="s">
        <v>46</v>
      </c>
    </row>
    <row r="10" spans="1:29" s="32" customFormat="1" ht="15.95" customHeight="1" x14ac:dyDescent="0.15">
      <c r="A10" s="71"/>
      <c r="B10" s="72" t="s">
        <v>196</v>
      </c>
      <c r="C10" s="73">
        <v>1870</v>
      </c>
      <c r="D10" s="3"/>
      <c r="E10" s="71"/>
      <c r="F10" s="72"/>
      <c r="G10" s="73"/>
      <c r="H10" s="3"/>
      <c r="I10" s="71"/>
      <c r="J10" s="72"/>
      <c r="K10" s="73"/>
      <c r="L10" s="3"/>
      <c r="M10" s="71"/>
      <c r="N10" s="72"/>
      <c r="O10" s="73"/>
      <c r="P10" s="3"/>
      <c r="Q10" s="71"/>
      <c r="R10" s="72"/>
      <c r="S10" s="73"/>
      <c r="T10" s="3"/>
      <c r="U10" s="71"/>
      <c r="V10" s="72"/>
      <c r="W10" s="73"/>
      <c r="X10" s="3"/>
      <c r="Y10" s="71"/>
      <c r="Z10" s="72"/>
      <c r="AA10" s="73"/>
      <c r="AB10" s="3"/>
    </row>
    <row r="11" spans="1:29" s="32" customFormat="1" ht="15.95" customHeight="1" x14ac:dyDescent="0.15">
      <c r="A11" s="71"/>
      <c r="B11" s="72" t="s">
        <v>197</v>
      </c>
      <c r="C11" s="73">
        <v>1920</v>
      </c>
      <c r="D11" s="3"/>
      <c r="E11" s="71"/>
      <c r="F11" s="72"/>
      <c r="G11" s="73"/>
      <c r="H11" s="3"/>
      <c r="I11" s="71"/>
      <c r="J11" s="72"/>
      <c r="K11" s="73"/>
      <c r="L11" s="3"/>
      <c r="M11" s="71"/>
      <c r="N11" s="72"/>
      <c r="O11" s="73"/>
      <c r="P11" s="3"/>
      <c r="Q11" s="71"/>
      <c r="R11" s="72"/>
      <c r="S11" s="73"/>
      <c r="T11" s="3"/>
      <c r="U11" s="71"/>
      <c r="V11" s="72"/>
      <c r="W11" s="73"/>
      <c r="X11" s="3"/>
      <c r="Y11" s="71"/>
      <c r="Z11" s="72"/>
      <c r="AA11" s="73"/>
      <c r="AB11" s="3"/>
      <c r="AC11" s="31" t="s">
        <v>45</v>
      </c>
    </row>
    <row r="12" spans="1:29" s="32" customFormat="1" ht="15.95" customHeight="1" x14ac:dyDescent="0.15">
      <c r="A12" s="71"/>
      <c r="B12" s="72"/>
      <c r="C12" s="73"/>
      <c r="D12" s="3"/>
      <c r="E12" s="71"/>
      <c r="F12" s="72" t="s">
        <v>81</v>
      </c>
      <c r="G12" s="73">
        <v>450</v>
      </c>
      <c r="H12" s="3"/>
      <c r="I12" s="71"/>
      <c r="J12" s="72" t="s">
        <v>81</v>
      </c>
      <c r="K12" s="73">
        <v>250</v>
      </c>
      <c r="L12" s="3"/>
      <c r="M12" s="71"/>
      <c r="N12" s="72" t="s">
        <v>392</v>
      </c>
      <c r="O12" s="73">
        <v>25</v>
      </c>
      <c r="P12" s="3"/>
      <c r="Q12" s="71"/>
      <c r="R12" s="72" t="s">
        <v>392</v>
      </c>
      <c r="S12" s="73">
        <v>55</v>
      </c>
      <c r="T12" s="3"/>
      <c r="U12" s="71"/>
      <c r="V12" s="72"/>
      <c r="W12" s="73"/>
      <c r="X12" s="3"/>
      <c r="Y12" s="71"/>
      <c r="Z12" s="72" t="s">
        <v>406</v>
      </c>
      <c r="AA12" s="73">
        <v>100</v>
      </c>
      <c r="AB12" s="3"/>
      <c r="AC12" s="31" t="s">
        <v>50</v>
      </c>
    </row>
    <row r="13" spans="1:29" s="32" customFormat="1" ht="15.95" customHeight="1" x14ac:dyDescent="0.15">
      <c r="A13" s="71"/>
      <c r="B13" s="72"/>
      <c r="C13" s="73"/>
      <c r="D13" s="3"/>
      <c r="E13" s="71"/>
      <c r="F13" s="72"/>
      <c r="G13" s="73"/>
      <c r="H13" s="3"/>
      <c r="I13" s="71"/>
      <c r="J13" s="72"/>
      <c r="K13" s="73"/>
      <c r="L13" s="3"/>
      <c r="M13" s="71"/>
      <c r="N13" s="72"/>
      <c r="O13" s="73"/>
      <c r="P13" s="3"/>
      <c r="Q13" s="71"/>
      <c r="R13" s="72"/>
      <c r="S13" s="73"/>
      <c r="T13" s="3"/>
      <c r="U13" s="71"/>
      <c r="V13" s="72"/>
      <c r="W13" s="73"/>
      <c r="X13" s="3"/>
      <c r="Y13" s="71"/>
      <c r="Z13" s="72"/>
      <c r="AA13" s="73"/>
      <c r="AB13" s="3"/>
      <c r="AC13" s="31" t="s">
        <v>24</v>
      </c>
    </row>
    <row r="14" spans="1:29" s="32" customFormat="1" ht="15.95" customHeight="1" x14ac:dyDescent="0.15">
      <c r="A14" s="71"/>
      <c r="B14" s="72" t="s">
        <v>272</v>
      </c>
      <c r="C14" s="73">
        <v>1200</v>
      </c>
      <c r="D14" s="3"/>
      <c r="E14" s="71"/>
      <c r="F14" s="72" t="s">
        <v>272</v>
      </c>
      <c r="G14" s="73">
        <v>70</v>
      </c>
      <c r="H14" s="3"/>
      <c r="I14" s="71"/>
      <c r="J14" s="72" t="s">
        <v>272</v>
      </c>
      <c r="K14" s="73">
        <v>50</v>
      </c>
      <c r="L14" s="3"/>
      <c r="M14" s="71"/>
      <c r="N14" s="72" t="s">
        <v>393</v>
      </c>
      <c r="O14" s="73">
        <v>20</v>
      </c>
      <c r="P14" s="3"/>
      <c r="Q14" s="71"/>
      <c r="R14" s="72" t="s">
        <v>393</v>
      </c>
      <c r="S14" s="73">
        <v>15</v>
      </c>
      <c r="T14" s="3"/>
      <c r="U14" s="71"/>
      <c r="V14" s="72"/>
      <c r="W14" s="73"/>
      <c r="X14" s="3"/>
      <c r="Y14" s="71"/>
      <c r="Z14" s="72"/>
      <c r="AA14" s="73"/>
      <c r="AB14" s="3"/>
      <c r="AC14" s="31"/>
    </row>
    <row r="15" spans="1:29" s="32" customFormat="1" ht="15.95" customHeight="1" x14ac:dyDescent="0.15">
      <c r="A15" s="82"/>
      <c r="B15" s="83" t="s">
        <v>347</v>
      </c>
      <c r="C15" s="84">
        <v>250</v>
      </c>
      <c r="D15" s="5"/>
      <c r="E15" s="82"/>
      <c r="F15" s="83"/>
      <c r="G15" s="84"/>
      <c r="H15" s="5"/>
      <c r="I15" s="82"/>
      <c r="J15" s="83"/>
      <c r="K15" s="84"/>
      <c r="L15" s="5"/>
      <c r="M15" s="82"/>
      <c r="N15" s="83"/>
      <c r="O15" s="84"/>
      <c r="P15" s="5"/>
      <c r="Q15" s="82"/>
      <c r="R15" s="83"/>
      <c r="S15" s="84"/>
      <c r="T15" s="5"/>
      <c r="U15" s="82"/>
      <c r="V15" s="83"/>
      <c r="W15" s="84"/>
      <c r="X15" s="5"/>
      <c r="Y15" s="82"/>
      <c r="Z15" s="83"/>
      <c r="AA15" s="84"/>
      <c r="AB15" s="5"/>
      <c r="AC15" s="31"/>
    </row>
    <row r="16" spans="1:29" s="32" customFormat="1" ht="15.95" customHeight="1" x14ac:dyDescent="0.15">
      <c r="A16" s="35"/>
      <c r="B16" s="44" t="s">
        <v>65</v>
      </c>
      <c r="C16" s="85">
        <f>SUM(C7:C15)</f>
        <v>11470</v>
      </c>
      <c r="D16" s="79">
        <f>SUM(D7:D15)</f>
        <v>0</v>
      </c>
      <c r="E16" s="35"/>
      <c r="F16" s="44" t="s">
        <v>65</v>
      </c>
      <c r="G16" s="85">
        <f>SUM(G7:G15)</f>
        <v>1470</v>
      </c>
      <c r="H16" s="79">
        <f>SUM(H7:H15)</f>
        <v>0</v>
      </c>
      <c r="I16" s="35"/>
      <c r="J16" s="44" t="s">
        <v>65</v>
      </c>
      <c r="K16" s="85">
        <f>SUM(K7:K15)</f>
        <v>650</v>
      </c>
      <c r="L16" s="79">
        <f>SUM(L7:L15)</f>
        <v>0</v>
      </c>
      <c r="M16" s="35"/>
      <c r="N16" s="44" t="s">
        <v>65</v>
      </c>
      <c r="O16" s="85">
        <f>SUM(O7:O15)</f>
        <v>155</v>
      </c>
      <c r="P16" s="79">
        <f>SUM(P7:P15)</f>
        <v>0</v>
      </c>
      <c r="Q16" s="35"/>
      <c r="R16" s="44" t="s">
        <v>65</v>
      </c>
      <c r="S16" s="85">
        <f>SUM(S7:S15)</f>
        <v>100</v>
      </c>
      <c r="T16" s="79">
        <f>SUM(T7:T15)</f>
        <v>0</v>
      </c>
      <c r="U16" s="35"/>
      <c r="V16" s="44" t="s">
        <v>65</v>
      </c>
      <c r="W16" s="85">
        <f>SUM(W7:W15)</f>
        <v>110</v>
      </c>
      <c r="X16" s="79">
        <f>SUM(X7:X15)</f>
        <v>0</v>
      </c>
      <c r="Y16" s="35"/>
      <c r="Z16" s="44" t="s">
        <v>65</v>
      </c>
      <c r="AA16" s="85">
        <f>SUM(AA7:AA15)</f>
        <v>250</v>
      </c>
      <c r="AB16" s="79">
        <f>SUM(AB7:AB15)</f>
        <v>0</v>
      </c>
      <c r="AC16" s="31"/>
    </row>
    <row r="17" spans="1:29" s="32" customFormat="1" ht="15.95" customHeight="1" x14ac:dyDescent="0.15">
      <c r="A17" s="35"/>
      <c r="B17" s="40" t="s">
        <v>100</v>
      </c>
      <c r="C17" s="41"/>
      <c r="D17" s="42"/>
      <c r="E17" s="43"/>
      <c r="F17" s="44"/>
      <c r="G17" s="41"/>
      <c r="H17" s="42"/>
      <c r="I17" s="43"/>
      <c r="J17" s="44"/>
      <c r="K17" s="45" t="s">
        <v>101</v>
      </c>
      <c r="L17" s="46">
        <f>C36+G36+K36+O36+S36+W36+AA36</f>
        <v>16565</v>
      </c>
      <c r="M17" s="47"/>
      <c r="N17" s="44"/>
      <c r="O17" s="45" t="s">
        <v>102</v>
      </c>
      <c r="P17" s="48">
        <f>D36+H36+L36+P36+T36+X36+AB36</f>
        <v>0</v>
      </c>
      <c r="Q17" s="49"/>
      <c r="R17" s="50"/>
      <c r="S17" s="51"/>
      <c r="T17" s="52"/>
      <c r="U17" s="53"/>
      <c r="V17" s="53"/>
      <c r="W17" s="53"/>
      <c r="X17" s="53"/>
      <c r="Y17" s="53"/>
      <c r="Z17" s="53"/>
      <c r="AA17" s="53"/>
      <c r="AB17" s="54"/>
      <c r="AC17" s="31"/>
    </row>
    <row r="18" spans="1:29" s="32" customFormat="1" ht="15.95" customHeight="1" x14ac:dyDescent="0.15">
      <c r="A18" s="89"/>
      <c r="B18" s="90" t="s">
        <v>103</v>
      </c>
      <c r="C18" s="91"/>
      <c r="D18" s="92"/>
      <c r="E18" s="93"/>
      <c r="F18" s="94"/>
      <c r="G18" s="91"/>
      <c r="H18" s="92"/>
      <c r="I18" s="93"/>
      <c r="J18" s="94"/>
      <c r="K18" s="95" t="s">
        <v>104</v>
      </c>
      <c r="L18" s="96">
        <f>C21+G21+K21+O21+S21+W21+AA21</f>
        <v>2000</v>
      </c>
      <c r="M18" s="97"/>
      <c r="N18" s="94"/>
      <c r="O18" s="95" t="s">
        <v>105</v>
      </c>
      <c r="P18" s="98">
        <f>D21+H21+L21+P21+T21+X21+AB21</f>
        <v>0</v>
      </c>
      <c r="Q18" s="99"/>
      <c r="R18" s="100"/>
      <c r="S18" s="101"/>
      <c r="T18" s="102"/>
      <c r="U18" s="103"/>
      <c r="V18" s="103"/>
      <c r="W18" s="103"/>
      <c r="X18" s="103"/>
      <c r="Y18" s="103"/>
      <c r="Z18" s="103"/>
      <c r="AA18" s="103"/>
      <c r="AB18" s="104"/>
    </row>
    <row r="19" spans="1:29" s="32" customFormat="1" ht="15.95" customHeight="1" x14ac:dyDescent="0.15">
      <c r="A19" s="71"/>
      <c r="B19" s="72" t="s">
        <v>82</v>
      </c>
      <c r="C19" s="73">
        <v>950</v>
      </c>
      <c r="D19" s="3"/>
      <c r="E19" s="117"/>
      <c r="F19" s="72" t="s">
        <v>82</v>
      </c>
      <c r="G19" s="73">
        <v>130</v>
      </c>
      <c r="H19" s="3"/>
      <c r="I19" s="71"/>
      <c r="J19" s="72" t="s">
        <v>503</v>
      </c>
      <c r="K19" s="73">
        <v>35</v>
      </c>
      <c r="L19" s="3"/>
      <c r="M19" s="71"/>
      <c r="N19" s="72" t="s">
        <v>394</v>
      </c>
      <c r="O19" s="73">
        <v>55</v>
      </c>
      <c r="P19" s="3"/>
      <c r="Q19" s="71"/>
      <c r="R19" s="72" t="s">
        <v>395</v>
      </c>
      <c r="S19" s="73">
        <v>10</v>
      </c>
      <c r="T19" s="3"/>
      <c r="U19" s="117"/>
      <c r="V19" s="72" t="s">
        <v>400</v>
      </c>
      <c r="W19" s="73">
        <v>30</v>
      </c>
      <c r="X19" s="3"/>
      <c r="Y19" s="118"/>
      <c r="Z19" s="72" t="s">
        <v>488</v>
      </c>
      <c r="AA19" s="73">
        <v>20</v>
      </c>
      <c r="AB19" s="3"/>
    </row>
    <row r="20" spans="1:29" s="32" customFormat="1" ht="15.95" customHeight="1" x14ac:dyDescent="0.15">
      <c r="A20" s="74"/>
      <c r="B20" s="75" t="s">
        <v>83</v>
      </c>
      <c r="C20" s="76">
        <v>720</v>
      </c>
      <c r="D20" s="4"/>
      <c r="E20" s="120"/>
      <c r="F20" s="75"/>
      <c r="G20" s="76"/>
      <c r="H20" s="4"/>
      <c r="I20" s="74"/>
      <c r="J20" s="75" t="s">
        <v>504</v>
      </c>
      <c r="K20" s="76">
        <v>50</v>
      </c>
      <c r="L20" s="4"/>
      <c r="M20" s="120"/>
      <c r="N20" s="75"/>
      <c r="O20" s="76"/>
      <c r="P20" s="4"/>
      <c r="Q20" s="120"/>
      <c r="R20" s="75"/>
      <c r="S20" s="76"/>
      <c r="T20" s="4"/>
      <c r="U20" s="120"/>
      <c r="V20" s="75"/>
      <c r="W20" s="76"/>
      <c r="X20" s="4"/>
      <c r="Y20" s="121"/>
      <c r="Z20" s="75"/>
      <c r="AA20" s="76"/>
      <c r="AB20" s="4"/>
    </row>
    <row r="21" spans="1:29" s="32" customFormat="1" ht="15.95" customHeight="1" x14ac:dyDescent="0.15">
      <c r="A21" s="35"/>
      <c r="B21" s="44" t="s">
        <v>65</v>
      </c>
      <c r="C21" s="85">
        <f>SUM(C19:C20)</f>
        <v>1670</v>
      </c>
      <c r="D21" s="79">
        <f>SUM(D19:D20)</f>
        <v>0</v>
      </c>
      <c r="E21" s="35"/>
      <c r="F21" s="44" t="s">
        <v>65</v>
      </c>
      <c r="G21" s="85">
        <f>SUM(G19:G20)</f>
        <v>130</v>
      </c>
      <c r="H21" s="79">
        <f>SUM(H19:H20)</f>
        <v>0</v>
      </c>
      <c r="I21" s="35"/>
      <c r="J21" s="44" t="s">
        <v>65</v>
      </c>
      <c r="K21" s="85">
        <f>SUM(K19:K20)</f>
        <v>85</v>
      </c>
      <c r="L21" s="79">
        <f>SUM(L19:L20)</f>
        <v>0</v>
      </c>
      <c r="M21" s="35"/>
      <c r="N21" s="44" t="s">
        <v>65</v>
      </c>
      <c r="O21" s="85">
        <f>SUM(O19:O20)</f>
        <v>55</v>
      </c>
      <c r="P21" s="79">
        <f>SUM(P19:P20)</f>
        <v>0</v>
      </c>
      <c r="Q21" s="35"/>
      <c r="R21" s="44" t="s">
        <v>65</v>
      </c>
      <c r="S21" s="85">
        <f>SUM(S19:S20)</f>
        <v>10</v>
      </c>
      <c r="T21" s="79">
        <f>SUM(T19:T20)</f>
        <v>0</v>
      </c>
      <c r="U21" s="35"/>
      <c r="V21" s="44" t="s">
        <v>65</v>
      </c>
      <c r="W21" s="85">
        <f>SUM(W19:W20)</f>
        <v>30</v>
      </c>
      <c r="X21" s="79">
        <f>SUM(X19:X20)</f>
        <v>0</v>
      </c>
      <c r="Y21" s="35"/>
      <c r="Z21" s="44" t="s">
        <v>65</v>
      </c>
      <c r="AA21" s="85">
        <f>SUM(AA19:AA20)</f>
        <v>20</v>
      </c>
      <c r="AB21" s="79">
        <f>SUM(AB19:AB20)</f>
        <v>0</v>
      </c>
    </row>
    <row r="22" spans="1:29" s="32" customFormat="1" ht="15.95" customHeight="1" x14ac:dyDescent="0.15">
      <c r="A22" s="89"/>
      <c r="B22" s="90" t="s">
        <v>266</v>
      </c>
      <c r="C22" s="91"/>
      <c r="D22" s="135"/>
      <c r="E22" s="136"/>
      <c r="F22" s="94"/>
      <c r="G22" s="91"/>
      <c r="H22" s="135"/>
      <c r="I22" s="136"/>
      <c r="J22" s="94"/>
      <c r="K22" s="95" t="s">
        <v>268</v>
      </c>
      <c r="L22" s="137">
        <f>C26+G26+K26+O26+S26+W26+AA26</f>
        <v>4870</v>
      </c>
      <c r="M22" s="138"/>
      <c r="N22" s="94"/>
      <c r="O22" s="95" t="s">
        <v>269</v>
      </c>
      <c r="P22" s="139">
        <f>D26+H26+L26+P26+T26+X26+AB26</f>
        <v>0</v>
      </c>
      <c r="Q22" s="140"/>
      <c r="R22" s="100"/>
      <c r="S22" s="101"/>
      <c r="T22" s="102"/>
      <c r="U22" s="103"/>
      <c r="V22" s="103"/>
      <c r="W22" s="103"/>
      <c r="X22" s="103"/>
      <c r="Y22" s="103"/>
      <c r="Z22" s="103"/>
      <c r="AA22" s="103"/>
      <c r="AB22" s="104"/>
      <c r="AC22" s="131"/>
    </row>
    <row r="23" spans="1:29" s="32" customFormat="1" ht="15.95" customHeight="1" x14ac:dyDescent="0.15">
      <c r="A23" s="71"/>
      <c r="B23" s="72" t="s">
        <v>84</v>
      </c>
      <c r="C23" s="73">
        <v>880</v>
      </c>
      <c r="D23" s="3"/>
      <c r="E23" s="117"/>
      <c r="F23" s="72" t="s">
        <v>445</v>
      </c>
      <c r="G23" s="73">
        <v>230</v>
      </c>
      <c r="H23" s="3"/>
      <c r="I23" s="71"/>
      <c r="J23" s="72" t="s">
        <v>84</v>
      </c>
      <c r="K23" s="73">
        <v>15</v>
      </c>
      <c r="L23" s="3"/>
      <c r="M23" s="117"/>
      <c r="N23" s="72" t="s">
        <v>486</v>
      </c>
      <c r="O23" s="73">
        <v>25</v>
      </c>
      <c r="P23" s="3"/>
      <c r="Q23" s="141"/>
      <c r="R23" s="72" t="s">
        <v>486</v>
      </c>
      <c r="S23" s="73">
        <v>10</v>
      </c>
      <c r="T23" s="3"/>
      <c r="U23" s="117"/>
      <c r="V23" s="72" t="s">
        <v>401</v>
      </c>
      <c r="W23" s="73">
        <v>20</v>
      </c>
      <c r="X23" s="3"/>
      <c r="Y23" s="128"/>
      <c r="Z23" s="72" t="s">
        <v>407</v>
      </c>
      <c r="AA23" s="73">
        <v>20</v>
      </c>
      <c r="AB23" s="3"/>
      <c r="AC23" s="31"/>
    </row>
    <row r="24" spans="1:29" s="32" customFormat="1" ht="15.95" customHeight="1" x14ac:dyDescent="0.15">
      <c r="A24" s="71"/>
      <c r="B24" s="72" t="s">
        <v>248</v>
      </c>
      <c r="C24" s="73">
        <v>980</v>
      </c>
      <c r="D24" s="3"/>
      <c r="E24" s="117"/>
      <c r="F24" s="72" t="s">
        <v>248</v>
      </c>
      <c r="G24" s="73">
        <v>150</v>
      </c>
      <c r="H24" s="3"/>
      <c r="I24" s="71"/>
      <c r="J24" s="72" t="s">
        <v>383</v>
      </c>
      <c r="K24" s="73">
        <v>20</v>
      </c>
      <c r="L24" s="3"/>
      <c r="M24" s="117"/>
      <c r="N24" s="72" t="s">
        <v>383</v>
      </c>
      <c r="O24" s="73">
        <v>5</v>
      </c>
      <c r="P24" s="3"/>
      <c r="Q24" s="141"/>
      <c r="R24" s="72" t="s">
        <v>396</v>
      </c>
      <c r="S24" s="73">
        <v>5</v>
      </c>
      <c r="T24" s="3"/>
      <c r="U24" s="117"/>
      <c r="V24" s="72"/>
      <c r="W24" s="73"/>
      <c r="X24" s="3"/>
      <c r="Y24" s="128"/>
      <c r="Z24" s="72" t="s">
        <v>408</v>
      </c>
      <c r="AA24" s="73">
        <v>10</v>
      </c>
      <c r="AB24" s="3"/>
      <c r="AC24" s="31"/>
    </row>
    <row r="25" spans="1:29" s="32" customFormat="1" ht="15.95" customHeight="1" x14ac:dyDescent="0.15">
      <c r="A25" s="82"/>
      <c r="B25" s="83" t="s">
        <v>267</v>
      </c>
      <c r="C25" s="84">
        <v>2150</v>
      </c>
      <c r="D25" s="5"/>
      <c r="E25" s="105"/>
      <c r="F25" s="83" t="s">
        <v>267</v>
      </c>
      <c r="G25" s="84">
        <v>150</v>
      </c>
      <c r="H25" s="5"/>
      <c r="I25" s="82"/>
      <c r="J25" s="83" t="s">
        <v>267</v>
      </c>
      <c r="K25" s="84">
        <v>130</v>
      </c>
      <c r="L25" s="5"/>
      <c r="M25" s="105"/>
      <c r="N25" s="83" t="s">
        <v>388</v>
      </c>
      <c r="O25" s="84">
        <v>15</v>
      </c>
      <c r="P25" s="5"/>
      <c r="Q25" s="142"/>
      <c r="R25" s="83" t="s">
        <v>397</v>
      </c>
      <c r="S25" s="84">
        <v>15</v>
      </c>
      <c r="T25" s="5"/>
      <c r="U25" s="105"/>
      <c r="V25" s="83" t="s">
        <v>402</v>
      </c>
      <c r="W25" s="84">
        <v>20</v>
      </c>
      <c r="X25" s="5"/>
      <c r="Y25" s="130"/>
      <c r="Z25" s="83" t="s">
        <v>397</v>
      </c>
      <c r="AA25" s="84">
        <v>20</v>
      </c>
      <c r="AB25" s="5"/>
      <c r="AC25" s="31"/>
    </row>
    <row r="26" spans="1:29" s="32" customFormat="1" ht="15.95" customHeight="1" x14ac:dyDescent="0.15">
      <c r="A26" s="35"/>
      <c r="B26" s="44" t="s">
        <v>65</v>
      </c>
      <c r="C26" s="85">
        <f>SUM(C23:C25)</f>
        <v>4010</v>
      </c>
      <c r="D26" s="79">
        <f>SUM(D23:D25)</f>
        <v>0</v>
      </c>
      <c r="E26" s="35"/>
      <c r="F26" s="44" t="s">
        <v>65</v>
      </c>
      <c r="G26" s="85">
        <f>SUM(G23:G25)</f>
        <v>530</v>
      </c>
      <c r="H26" s="79">
        <f>SUM(H23:H25)</f>
        <v>0</v>
      </c>
      <c r="I26" s="35"/>
      <c r="J26" s="44" t="s">
        <v>65</v>
      </c>
      <c r="K26" s="85">
        <f>SUM(K23:K25)</f>
        <v>165</v>
      </c>
      <c r="L26" s="79">
        <f>SUM(L23:L25)</f>
        <v>0</v>
      </c>
      <c r="M26" s="35"/>
      <c r="N26" s="44" t="s">
        <v>65</v>
      </c>
      <c r="O26" s="85">
        <f>SUM(O23:O25)</f>
        <v>45</v>
      </c>
      <c r="P26" s="79">
        <f>SUM(P23:P25)</f>
        <v>0</v>
      </c>
      <c r="Q26" s="35"/>
      <c r="R26" s="44" t="s">
        <v>65</v>
      </c>
      <c r="S26" s="85">
        <f>SUM(S23:S25)</f>
        <v>30</v>
      </c>
      <c r="T26" s="79">
        <f>SUM(T23:T25)</f>
        <v>0</v>
      </c>
      <c r="U26" s="35"/>
      <c r="V26" s="44" t="s">
        <v>65</v>
      </c>
      <c r="W26" s="85">
        <f>SUM(W23:W25)</f>
        <v>40</v>
      </c>
      <c r="X26" s="79">
        <f>SUM(X23:X25)</f>
        <v>0</v>
      </c>
      <c r="Y26" s="35"/>
      <c r="Z26" s="44" t="s">
        <v>65</v>
      </c>
      <c r="AA26" s="85">
        <f>SUM(AA23:AA25)</f>
        <v>50</v>
      </c>
      <c r="AB26" s="79">
        <f>SUM(AB23:AB25)</f>
        <v>0</v>
      </c>
      <c r="AC26" s="31"/>
    </row>
    <row r="27" spans="1:29" s="32" customFormat="1" ht="15.95" customHeight="1" x14ac:dyDescent="0.15">
      <c r="A27" s="89"/>
      <c r="B27" s="90" t="s">
        <v>343</v>
      </c>
      <c r="C27" s="91"/>
      <c r="D27" s="92"/>
      <c r="E27" s="93"/>
      <c r="F27" s="94"/>
      <c r="G27" s="91"/>
      <c r="H27" s="92"/>
      <c r="I27" s="93"/>
      <c r="J27" s="94"/>
      <c r="K27" s="95" t="s">
        <v>337</v>
      </c>
      <c r="L27" s="96">
        <f>C30+G30+K30+O30+S30+W30+AA30</f>
        <v>4645</v>
      </c>
      <c r="M27" s="97"/>
      <c r="N27" s="94"/>
      <c r="O27" s="95" t="s">
        <v>338</v>
      </c>
      <c r="P27" s="98">
        <f>D30+H30+L30+P30+T30+X30+AB30</f>
        <v>0</v>
      </c>
      <c r="Q27" s="99"/>
      <c r="R27" s="100"/>
      <c r="S27" s="101"/>
      <c r="T27" s="102"/>
      <c r="U27" s="103"/>
      <c r="V27" s="103"/>
      <c r="W27" s="103"/>
      <c r="X27" s="103"/>
      <c r="Y27" s="103"/>
      <c r="Z27" s="103"/>
      <c r="AA27" s="103"/>
      <c r="AB27" s="104"/>
      <c r="AC27" s="31"/>
    </row>
    <row r="28" spans="1:29" s="32" customFormat="1" ht="15.75" customHeight="1" x14ac:dyDescent="0.15">
      <c r="A28" s="112"/>
      <c r="B28" s="113" t="s">
        <v>25</v>
      </c>
      <c r="C28" s="114">
        <v>1790</v>
      </c>
      <c r="D28" s="1"/>
      <c r="E28" s="115"/>
      <c r="F28" s="113" t="s">
        <v>25</v>
      </c>
      <c r="G28" s="114">
        <v>300</v>
      </c>
      <c r="H28" s="1"/>
      <c r="I28" s="115"/>
      <c r="J28" s="113" t="s">
        <v>483</v>
      </c>
      <c r="K28" s="114">
        <v>55</v>
      </c>
      <c r="L28" s="1"/>
      <c r="M28" s="115"/>
      <c r="N28" s="113" t="s">
        <v>389</v>
      </c>
      <c r="O28" s="114">
        <v>15</v>
      </c>
      <c r="P28" s="1"/>
      <c r="Q28" s="115"/>
      <c r="R28" s="113" t="s">
        <v>398</v>
      </c>
      <c r="S28" s="114">
        <v>10</v>
      </c>
      <c r="T28" s="1"/>
      <c r="U28" s="115"/>
      <c r="V28" s="113" t="s">
        <v>398</v>
      </c>
      <c r="W28" s="114">
        <v>20</v>
      </c>
      <c r="X28" s="1"/>
      <c r="Y28" s="116"/>
      <c r="Z28" s="113" t="s">
        <v>483</v>
      </c>
      <c r="AA28" s="114">
        <v>30</v>
      </c>
      <c r="AB28" s="1"/>
      <c r="AC28" s="31"/>
    </row>
    <row r="29" spans="1:29" s="32" customFormat="1" ht="15.95" customHeight="1" x14ac:dyDescent="0.15">
      <c r="A29" s="82"/>
      <c r="B29" s="83" t="s">
        <v>247</v>
      </c>
      <c r="C29" s="84">
        <v>1960</v>
      </c>
      <c r="D29" s="5"/>
      <c r="E29" s="105"/>
      <c r="F29" s="83" t="s">
        <v>247</v>
      </c>
      <c r="G29" s="84">
        <v>300</v>
      </c>
      <c r="H29" s="5"/>
      <c r="I29" s="105"/>
      <c r="J29" s="83" t="s">
        <v>384</v>
      </c>
      <c r="K29" s="84">
        <v>70</v>
      </c>
      <c r="L29" s="5"/>
      <c r="M29" s="105"/>
      <c r="N29" s="83" t="s">
        <v>384</v>
      </c>
      <c r="O29" s="84">
        <v>25</v>
      </c>
      <c r="P29" s="5"/>
      <c r="Q29" s="105"/>
      <c r="R29" s="83" t="s">
        <v>399</v>
      </c>
      <c r="S29" s="84">
        <v>20</v>
      </c>
      <c r="T29" s="5"/>
      <c r="U29" s="105"/>
      <c r="V29" s="83" t="s">
        <v>399</v>
      </c>
      <c r="W29" s="84">
        <v>20</v>
      </c>
      <c r="X29" s="5"/>
      <c r="Y29" s="106"/>
      <c r="Z29" s="83" t="s">
        <v>399</v>
      </c>
      <c r="AA29" s="84">
        <v>30</v>
      </c>
      <c r="AB29" s="5"/>
      <c r="AC29" s="31"/>
    </row>
    <row r="30" spans="1:29" s="32" customFormat="1" ht="15.95" customHeight="1" x14ac:dyDescent="0.15">
      <c r="A30" s="35"/>
      <c r="B30" s="44" t="s">
        <v>65</v>
      </c>
      <c r="C30" s="85">
        <f>SUM(C28:C29)</f>
        <v>3750</v>
      </c>
      <c r="D30" s="79">
        <f>SUM(D28:D29)</f>
        <v>0</v>
      </c>
      <c r="E30" s="35"/>
      <c r="F30" s="44" t="s">
        <v>65</v>
      </c>
      <c r="G30" s="85">
        <f>SUM(G28:G29)</f>
        <v>600</v>
      </c>
      <c r="H30" s="79">
        <f>SUM(H28:H29)</f>
        <v>0</v>
      </c>
      <c r="I30" s="35"/>
      <c r="J30" s="44" t="s">
        <v>65</v>
      </c>
      <c r="K30" s="85">
        <f>SUM(K28:K29)</f>
        <v>125</v>
      </c>
      <c r="L30" s="79">
        <f>SUM(L28:L29)</f>
        <v>0</v>
      </c>
      <c r="M30" s="35"/>
      <c r="N30" s="44" t="s">
        <v>65</v>
      </c>
      <c r="O30" s="85">
        <f>SUM(O28:O29)</f>
        <v>40</v>
      </c>
      <c r="P30" s="79">
        <f>SUM(P28:P29)</f>
        <v>0</v>
      </c>
      <c r="Q30" s="35"/>
      <c r="R30" s="44" t="s">
        <v>65</v>
      </c>
      <c r="S30" s="85">
        <f>SUM(S28:S29)</f>
        <v>30</v>
      </c>
      <c r="T30" s="79">
        <f>SUM(T28:T29)</f>
        <v>0</v>
      </c>
      <c r="U30" s="35"/>
      <c r="V30" s="44" t="s">
        <v>65</v>
      </c>
      <c r="W30" s="85">
        <f>SUM(W28:W29)</f>
        <v>40</v>
      </c>
      <c r="X30" s="79">
        <f>SUM(X28:X29)</f>
        <v>0</v>
      </c>
      <c r="Y30" s="35"/>
      <c r="Z30" s="44" t="s">
        <v>65</v>
      </c>
      <c r="AA30" s="85">
        <f>SUM(AA28:AA29)</f>
        <v>60</v>
      </c>
      <c r="AB30" s="79">
        <f>SUM(AB28:AB29)</f>
        <v>0</v>
      </c>
      <c r="AC30" s="31"/>
    </row>
    <row r="31" spans="1:29" s="32" customFormat="1" ht="15.95" customHeight="1" x14ac:dyDescent="0.15">
      <c r="A31" s="89"/>
      <c r="B31" s="90" t="s">
        <v>270</v>
      </c>
      <c r="C31" s="91"/>
      <c r="D31" s="92"/>
      <c r="E31" s="93"/>
      <c r="F31" s="94"/>
      <c r="G31" s="91"/>
      <c r="H31" s="92"/>
      <c r="I31" s="93"/>
      <c r="J31" s="94"/>
      <c r="K31" s="95" t="s">
        <v>309</v>
      </c>
      <c r="L31" s="96">
        <f>C35+G35+K35+O35+S35+W35+AA35</f>
        <v>5050</v>
      </c>
      <c r="M31" s="97"/>
      <c r="N31" s="94"/>
      <c r="O31" s="95" t="s">
        <v>310</v>
      </c>
      <c r="P31" s="98">
        <f>D35+H35+L35+P35+T35+X35+AB35</f>
        <v>0</v>
      </c>
      <c r="Q31" s="99"/>
      <c r="R31" s="100"/>
      <c r="S31" s="101"/>
      <c r="T31" s="102"/>
      <c r="U31" s="103"/>
      <c r="V31" s="103"/>
      <c r="W31" s="103"/>
      <c r="X31" s="103"/>
      <c r="Y31" s="103"/>
      <c r="Z31" s="103"/>
      <c r="AA31" s="103"/>
      <c r="AB31" s="104"/>
      <c r="AC31" s="31"/>
    </row>
    <row r="32" spans="1:29" s="32" customFormat="1" ht="15.95" customHeight="1" x14ac:dyDescent="0.15">
      <c r="A32" s="107"/>
      <c r="B32" s="108" t="s">
        <v>85</v>
      </c>
      <c r="C32" s="109">
        <v>1670</v>
      </c>
      <c r="D32" s="2"/>
      <c r="E32" s="110"/>
      <c r="F32" s="108" t="s">
        <v>85</v>
      </c>
      <c r="G32" s="109">
        <v>250</v>
      </c>
      <c r="H32" s="2"/>
      <c r="I32" s="110"/>
      <c r="J32" s="108" t="s">
        <v>484</v>
      </c>
      <c r="K32" s="109">
        <v>30</v>
      </c>
      <c r="L32" s="2"/>
      <c r="M32" s="110"/>
      <c r="N32" s="108" t="s">
        <v>390</v>
      </c>
      <c r="O32" s="109">
        <v>30</v>
      </c>
      <c r="P32" s="2"/>
      <c r="Q32" s="110"/>
      <c r="R32" s="108"/>
      <c r="S32" s="109"/>
      <c r="T32" s="2"/>
      <c r="U32" s="110"/>
      <c r="V32" s="108"/>
      <c r="W32" s="109"/>
      <c r="X32" s="2"/>
      <c r="Y32" s="111"/>
      <c r="Z32" s="108" t="s">
        <v>484</v>
      </c>
      <c r="AA32" s="109">
        <v>30</v>
      </c>
      <c r="AB32" s="2"/>
      <c r="AC32" s="31"/>
    </row>
    <row r="33" spans="1:29" s="32" customFormat="1" ht="15.95" customHeight="1" x14ac:dyDescent="0.15">
      <c r="A33" s="71"/>
      <c r="B33" s="72" t="s">
        <v>86</v>
      </c>
      <c r="C33" s="73">
        <v>760</v>
      </c>
      <c r="D33" s="3"/>
      <c r="E33" s="117"/>
      <c r="F33" s="72" t="s">
        <v>386</v>
      </c>
      <c r="G33" s="73">
        <v>60</v>
      </c>
      <c r="H33" s="3"/>
      <c r="I33" s="117"/>
      <c r="J33" s="72" t="s">
        <v>485</v>
      </c>
      <c r="K33" s="73">
        <v>20</v>
      </c>
      <c r="L33" s="3"/>
      <c r="M33" s="117"/>
      <c r="N33" s="72" t="s">
        <v>485</v>
      </c>
      <c r="O33" s="73">
        <v>5</v>
      </c>
      <c r="P33" s="3"/>
      <c r="Q33" s="117"/>
      <c r="R33" s="72" t="s">
        <v>485</v>
      </c>
      <c r="S33" s="73">
        <v>5</v>
      </c>
      <c r="T33" s="3"/>
      <c r="U33" s="117"/>
      <c r="V33" s="72" t="s">
        <v>403</v>
      </c>
      <c r="W33" s="73">
        <v>20</v>
      </c>
      <c r="X33" s="3"/>
      <c r="Y33" s="143"/>
      <c r="Z33" s="72" t="s">
        <v>485</v>
      </c>
      <c r="AA33" s="73">
        <v>20</v>
      </c>
      <c r="AB33" s="3"/>
      <c r="AC33" s="31"/>
    </row>
    <row r="34" spans="1:29" s="32" customFormat="1" ht="15.95" customHeight="1" x14ac:dyDescent="0.15">
      <c r="A34" s="82"/>
      <c r="B34" s="83" t="s">
        <v>271</v>
      </c>
      <c r="C34" s="84">
        <v>1690</v>
      </c>
      <c r="D34" s="5"/>
      <c r="E34" s="105"/>
      <c r="F34" s="83" t="s">
        <v>271</v>
      </c>
      <c r="G34" s="84">
        <v>290</v>
      </c>
      <c r="H34" s="5"/>
      <c r="I34" s="105"/>
      <c r="J34" s="83" t="s">
        <v>385</v>
      </c>
      <c r="K34" s="84">
        <v>60</v>
      </c>
      <c r="L34" s="5"/>
      <c r="M34" s="105"/>
      <c r="N34" s="83" t="s">
        <v>487</v>
      </c>
      <c r="O34" s="84">
        <v>25</v>
      </c>
      <c r="P34" s="5"/>
      <c r="Q34" s="105"/>
      <c r="R34" s="83" t="s">
        <v>487</v>
      </c>
      <c r="S34" s="84">
        <v>35</v>
      </c>
      <c r="T34" s="5"/>
      <c r="U34" s="105"/>
      <c r="V34" s="83" t="s">
        <v>404</v>
      </c>
      <c r="W34" s="84">
        <v>30</v>
      </c>
      <c r="X34" s="5"/>
      <c r="Y34" s="144"/>
      <c r="Z34" s="83" t="s">
        <v>409</v>
      </c>
      <c r="AA34" s="84">
        <v>20</v>
      </c>
      <c r="AB34" s="5"/>
      <c r="AC34" s="31"/>
    </row>
    <row r="35" spans="1:29" s="32" customFormat="1" ht="15.95" customHeight="1" x14ac:dyDescent="0.15">
      <c r="A35" s="35"/>
      <c r="B35" s="44" t="s">
        <v>65</v>
      </c>
      <c r="C35" s="85">
        <f>SUM(C32:C34)</f>
        <v>4120</v>
      </c>
      <c r="D35" s="79">
        <f>SUM(D32:D34)</f>
        <v>0</v>
      </c>
      <c r="E35" s="35"/>
      <c r="F35" s="44" t="s">
        <v>65</v>
      </c>
      <c r="G35" s="85">
        <f>SUM(G32:G34)</f>
        <v>600</v>
      </c>
      <c r="H35" s="79">
        <f>SUM(H32:H34)</f>
        <v>0</v>
      </c>
      <c r="I35" s="35"/>
      <c r="J35" s="44" t="s">
        <v>65</v>
      </c>
      <c r="K35" s="85">
        <f>SUM(K32:K34)</f>
        <v>110</v>
      </c>
      <c r="L35" s="79">
        <f>SUM(L32:L34)</f>
        <v>0</v>
      </c>
      <c r="M35" s="35"/>
      <c r="N35" s="44" t="s">
        <v>65</v>
      </c>
      <c r="O35" s="85">
        <f>SUM(O32:O34)</f>
        <v>60</v>
      </c>
      <c r="P35" s="79">
        <f>SUM(P32:P34)</f>
        <v>0</v>
      </c>
      <c r="Q35" s="35"/>
      <c r="R35" s="44" t="s">
        <v>65</v>
      </c>
      <c r="S35" s="85">
        <f>SUM(S32:S34)</f>
        <v>40</v>
      </c>
      <c r="T35" s="79">
        <f>SUM(T32:T34)</f>
        <v>0</v>
      </c>
      <c r="U35" s="35"/>
      <c r="V35" s="44" t="s">
        <v>65</v>
      </c>
      <c r="W35" s="85">
        <f>SUM(W32:W34)</f>
        <v>50</v>
      </c>
      <c r="X35" s="79">
        <f>SUM(X32:X34)</f>
        <v>0</v>
      </c>
      <c r="Y35" s="35"/>
      <c r="Z35" s="44" t="s">
        <v>65</v>
      </c>
      <c r="AA35" s="85">
        <f>SUM(AA32:AA34)</f>
        <v>70</v>
      </c>
      <c r="AB35" s="79">
        <f>SUM(AB32:AB34)</f>
        <v>0</v>
      </c>
      <c r="AC35" s="31"/>
    </row>
    <row r="36" spans="1:29" s="32" customFormat="1" ht="15.95" customHeight="1" x14ac:dyDescent="0.15">
      <c r="A36" s="35"/>
      <c r="B36" s="44" t="s">
        <v>89</v>
      </c>
      <c r="C36" s="85">
        <f>C21+C26+C30+C35</f>
        <v>13550</v>
      </c>
      <c r="D36" s="79">
        <f>D35+D30+D26+D21</f>
        <v>0</v>
      </c>
      <c r="E36" s="35"/>
      <c r="F36" s="44" t="s">
        <v>88</v>
      </c>
      <c r="G36" s="85">
        <f>G21+G26+G30+G35</f>
        <v>1860</v>
      </c>
      <c r="H36" s="79">
        <f>H35+H30+H26+H21</f>
        <v>0</v>
      </c>
      <c r="I36" s="35"/>
      <c r="J36" s="44" t="s">
        <v>89</v>
      </c>
      <c r="K36" s="85">
        <f>K21+K26+K30+K35</f>
        <v>485</v>
      </c>
      <c r="L36" s="79">
        <f>L35+L30+L26+L21</f>
        <v>0</v>
      </c>
      <c r="M36" s="35"/>
      <c r="N36" s="44" t="s">
        <v>89</v>
      </c>
      <c r="O36" s="85">
        <f>O21+O26+O30+O35</f>
        <v>200</v>
      </c>
      <c r="P36" s="79">
        <f>P35+P30+P26+P21</f>
        <v>0</v>
      </c>
      <c r="Q36" s="35"/>
      <c r="R36" s="44" t="s">
        <v>89</v>
      </c>
      <c r="S36" s="85">
        <f>S21+S26+S30+S35</f>
        <v>110</v>
      </c>
      <c r="T36" s="79">
        <f>T35+T30+T26+T21</f>
        <v>0</v>
      </c>
      <c r="U36" s="35"/>
      <c r="V36" s="44" t="s">
        <v>89</v>
      </c>
      <c r="W36" s="85">
        <f>W21+W26+W30+W35</f>
        <v>160</v>
      </c>
      <c r="X36" s="79">
        <f>X35+X30+X26+X21</f>
        <v>0</v>
      </c>
      <c r="Y36" s="35"/>
      <c r="Z36" s="44" t="s">
        <v>89</v>
      </c>
      <c r="AA36" s="85">
        <f>AA21+AA26+AA30+AA35</f>
        <v>200</v>
      </c>
      <c r="AB36" s="79">
        <f>AB35+AB30+AB26+AB21</f>
        <v>0</v>
      </c>
      <c r="AC36" s="31"/>
    </row>
    <row r="37" spans="1:29" x14ac:dyDescent="0.15">
      <c r="B37" s="223" t="s">
        <v>387</v>
      </c>
      <c r="AB37" s="6" t="s">
        <v>358</v>
      </c>
    </row>
    <row r="39" spans="1:29" s="24" customFormat="1" ht="15.95" customHeight="1" x14ac:dyDescent="0.15"/>
    <row r="40" spans="1:29" s="24" customFormat="1" ht="15.95" customHeight="1" x14ac:dyDescent="0.15"/>
    <row r="41" spans="1:29" s="24" customFormat="1" ht="11.25" x14ac:dyDescent="0.15"/>
    <row r="42" spans="1:29" s="24" customFormat="1" ht="11.25" x14ac:dyDescent="0.15"/>
    <row r="43" spans="1:29" s="24" customFormat="1" ht="11.25" x14ac:dyDescent="0.15"/>
  </sheetData>
  <sheetProtection algorithmName="SHA-512" hashValue="aYaaYic13ZtIxusZsG6rEp4NhK+cGKb7WQhVpIH5sO2ZFYFkyw5BxTuLNrsjSqWZNi+KHQYmifTkO7TAIVJqmA==" saltValue="TEduw/LA61tITSuNuzMfp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1"/>
  <sheetViews>
    <sheetView zoomScale="90" workbookViewId="0">
      <selection activeCell="D8" sqref="D8"/>
    </sheetView>
  </sheetViews>
  <sheetFormatPr defaultRowHeight="13.5" x14ac:dyDescent="0.15"/>
  <cols>
    <col min="1" max="1" width="3.125" style="23" customWidth="1"/>
    <col min="2" max="2" width="7.125" style="24" customWidth="1"/>
    <col min="3" max="3" width="5.625" style="25" customWidth="1"/>
    <col min="4" max="4" width="6.625" style="26" customWidth="1"/>
    <col min="5" max="5" width="3.125" style="27" customWidth="1"/>
    <col min="6" max="6" width="7.125" style="24" customWidth="1"/>
    <col min="7" max="7" width="5.625" style="25" customWidth="1"/>
    <col min="8" max="8" width="6.625" style="26" customWidth="1"/>
    <col min="9" max="9" width="3.125" style="27" customWidth="1"/>
    <col min="10" max="10" width="7.125" style="24" customWidth="1"/>
    <col min="11" max="11" width="5.625" style="25" customWidth="1"/>
    <col min="12" max="12" width="6.625" style="26" customWidth="1"/>
    <col min="13" max="13" width="3.125" style="27" customWidth="1"/>
    <col min="14" max="14" width="7.125" style="24" customWidth="1"/>
    <col min="15" max="15" width="5.625" style="25" customWidth="1"/>
    <col min="16" max="16" width="6.625" style="28" customWidth="1"/>
    <col min="17" max="17" width="3.125" style="27" customWidth="1"/>
    <col min="18" max="18" width="7.125" style="24" customWidth="1"/>
    <col min="19" max="19" width="5.625" style="25" customWidth="1"/>
    <col min="20" max="20" width="6.625" style="28" customWidth="1"/>
    <col min="21" max="21" width="3.125" style="27" customWidth="1"/>
    <col min="22" max="22" width="7.125" style="24" customWidth="1"/>
    <col min="23" max="23" width="5.625" style="25" customWidth="1"/>
    <col min="24" max="24" width="6.625" style="28" customWidth="1"/>
    <col min="25" max="25" width="3.125" style="29" customWidth="1"/>
    <col min="26" max="26" width="7.125" style="25" customWidth="1"/>
    <col min="27" max="27" width="5.625" style="25" customWidth="1"/>
    <col min="28" max="28" width="6.625" style="28" customWidth="1"/>
    <col min="29" max="29" width="2.625" style="123" customWidth="1"/>
    <col min="30" max="16384" width="9" style="124"/>
  </cols>
  <sheetData>
    <row r="1" spans="1:29" ht="15" customHeight="1" x14ac:dyDescent="0.15">
      <c r="AB1" s="30" t="str">
        <f>鳥取1!AB1</f>
        <v>2026年2月</v>
      </c>
    </row>
    <row r="2" spans="1:29" ht="15" customHeight="1" x14ac:dyDescent="0.15">
      <c r="AB2" s="33" t="str">
        <f>鳥取1!AB2</f>
        <v>鳥取県部数表</v>
      </c>
    </row>
    <row r="3" spans="1:29" ht="15" customHeight="1" x14ac:dyDescent="0.15">
      <c r="AB3" s="34"/>
    </row>
    <row r="4" spans="1:29" ht="4.5" customHeight="1" x14ac:dyDescent="0.15"/>
    <row r="5" spans="1:29" s="32" customFormat="1" ht="15.95" customHeight="1" x14ac:dyDescent="0.15">
      <c r="A5" s="35"/>
      <c r="B5" s="88" t="s">
        <v>207</v>
      </c>
      <c r="C5" s="37" t="s">
        <v>3</v>
      </c>
      <c r="D5" s="38" t="s">
        <v>4</v>
      </c>
      <c r="E5" s="35"/>
      <c r="F5" s="88" t="s">
        <v>208</v>
      </c>
      <c r="G5" s="37" t="s">
        <v>3</v>
      </c>
      <c r="H5" s="38" t="s">
        <v>4</v>
      </c>
      <c r="I5" s="35"/>
      <c r="J5" s="88" t="s">
        <v>209</v>
      </c>
      <c r="K5" s="37" t="s">
        <v>3</v>
      </c>
      <c r="L5" s="38" t="s">
        <v>4</v>
      </c>
      <c r="M5" s="35"/>
      <c r="N5" s="88" t="s">
        <v>91</v>
      </c>
      <c r="O5" s="37" t="s">
        <v>3</v>
      </c>
      <c r="P5" s="38" t="s">
        <v>4</v>
      </c>
      <c r="Q5" s="35"/>
      <c r="R5" s="88" t="s">
        <v>92</v>
      </c>
      <c r="S5" s="37" t="s">
        <v>3</v>
      </c>
      <c r="T5" s="38" t="s">
        <v>4</v>
      </c>
      <c r="U5" s="35"/>
      <c r="V5" s="88" t="s">
        <v>90</v>
      </c>
      <c r="W5" s="37" t="s">
        <v>3</v>
      </c>
      <c r="X5" s="38" t="s">
        <v>4</v>
      </c>
      <c r="Y5" s="35"/>
      <c r="Z5" s="88" t="s">
        <v>93</v>
      </c>
      <c r="AA5" s="37" t="s">
        <v>3</v>
      </c>
      <c r="AB5" s="38" t="s">
        <v>4</v>
      </c>
      <c r="AC5" s="39">
        <v>4</v>
      </c>
    </row>
    <row r="6" spans="1:29" s="32" customFormat="1" ht="15.95" customHeight="1" x14ac:dyDescent="0.15">
      <c r="A6" s="35"/>
      <c r="B6" s="40" t="s">
        <v>108</v>
      </c>
      <c r="C6" s="41"/>
      <c r="D6" s="42"/>
      <c r="E6" s="43"/>
      <c r="F6" s="44"/>
      <c r="G6" s="41"/>
      <c r="H6" s="42"/>
      <c r="I6" s="43"/>
      <c r="J6" s="44"/>
      <c r="K6" s="45" t="s">
        <v>106</v>
      </c>
      <c r="L6" s="46">
        <f>C36+G36+K36+O36+S36+W36+AA36</f>
        <v>48100</v>
      </c>
      <c r="M6" s="47"/>
      <c r="N6" s="44"/>
      <c r="O6" s="45" t="s">
        <v>107</v>
      </c>
      <c r="P6" s="48">
        <f>D36+H36+L36+P36+T36+X36+AB36</f>
        <v>0</v>
      </c>
      <c r="Q6" s="49"/>
      <c r="R6" s="50"/>
      <c r="S6" s="51"/>
      <c r="T6" s="52"/>
      <c r="U6" s="53"/>
      <c r="V6" s="53"/>
      <c r="W6" s="53"/>
      <c r="X6" s="53"/>
      <c r="Y6" s="53"/>
      <c r="Z6" s="53"/>
      <c r="AA6" s="53"/>
      <c r="AB6" s="54"/>
      <c r="AC6" s="123"/>
    </row>
    <row r="7" spans="1:29" s="32" customFormat="1" ht="15.95" customHeight="1" x14ac:dyDescent="0.15">
      <c r="A7" s="89"/>
      <c r="B7" s="90" t="s">
        <v>205</v>
      </c>
      <c r="C7" s="91"/>
      <c r="D7" s="92"/>
      <c r="E7" s="93"/>
      <c r="F7" s="94"/>
      <c r="G7" s="91"/>
      <c r="H7" s="92"/>
      <c r="I7" s="93"/>
      <c r="J7" s="94"/>
      <c r="K7" s="95" t="s">
        <v>95</v>
      </c>
      <c r="L7" s="96">
        <f>C25+G25+K25+O25+S25+W25+AA25</f>
        <v>34090</v>
      </c>
      <c r="M7" s="97"/>
      <c r="N7" s="94"/>
      <c r="O7" s="95" t="s">
        <v>96</v>
      </c>
      <c r="P7" s="98">
        <f>D25+H25+L25+P25+T25+X25+AB25</f>
        <v>0</v>
      </c>
      <c r="Q7" s="99"/>
      <c r="R7" s="100"/>
      <c r="S7" s="101"/>
      <c r="T7" s="102"/>
      <c r="U7" s="103"/>
      <c r="V7" s="103"/>
      <c r="W7" s="103"/>
      <c r="X7" s="103"/>
      <c r="Y7" s="103"/>
      <c r="Z7" s="103"/>
      <c r="AA7" s="103"/>
      <c r="AB7" s="104"/>
      <c r="AC7" s="123" t="s">
        <v>43</v>
      </c>
    </row>
    <row r="8" spans="1:29" s="32" customFormat="1" ht="15.95" customHeight="1" x14ac:dyDescent="0.15">
      <c r="A8" s="71"/>
      <c r="B8" s="72" t="s">
        <v>198</v>
      </c>
      <c r="C8" s="73">
        <v>2350</v>
      </c>
      <c r="D8" s="3"/>
      <c r="E8" s="117"/>
      <c r="F8" s="72" t="s">
        <v>198</v>
      </c>
      <c r="G8" s="73">
        <v>1240</v>
      </c>
      <c r="H8" s="3"/>
      <c r="I8" s="71"/>
      <c r="J8" s="72" t="s">
        <v>506</v>
      </c>
      <c r="K8" s="73">
        <v>350</v>
      </c>
      <c r="L8" s="3"/>
      <c r="M8" s="71"/>
      <c r="N8" s="72" t="s">
        <v>519</v>
      </c>
      <c r="O8" s="73">
        <v>100</v>
      </c>
      <c r="P8" s="3"/>
      <c r="Q8" s="71"/>
      <c r="R8" s="72" t="s">
        <v>506</v>
      </c>
      <c r="S8" s="73">
        <v>25</v>
      </c>
      <c r="T8" s="3"/>
      <c r="U8" s="117"/>
      <c r="V8" s="72" t="s">
        <v>198</v>
      </c>
      <c r="W8" s="73">
        <v>2800</v>
      </c>
      <c r="X8" s="3"/>
      <c r="Y8" s="118"/>
      <c r="Z8" s="72"/>
      <c r="AA8" s="73"/>
      <c r="AB8" s="3"/>
      <c r="AC8" s="31" t="s">
        <v>44</v>
      </c>
    </row>
    <row r="9" spans="1:29" s="32" customFormat="1" ht="15.95" customHeight="1" x14ac:dyDescent="0.15">
      <c r="A9" s="71"/>
      <c r="B9" s="72" t="s">
        <v>199</v>
      </c>
      <c r="C9" s="73">
        <v>1680</v>
      </c>
      <c r="D9" s="3"/>
      <c r="E9" s="71"/>
      <c r="F9" s="72" t="s">
        <v>199</v>
      </c>
      <c r="G9" s="73">
        <v>700</v>
      </c>
      <c r="H9" s="3"/>
      <c r="I9" s="71"/>
      <c r="J9" s="72" t="s">
        <v>507</v>
      </c>
      <c r="K9" s="73">
        <v>200</v>
      </c>
      <c r="L9" s="3"/>
      <c r="M9" s="71"/>
      <c r="N9" s="72"/>
      <c r="O9" s="73"/>
      <c r="P9" s="3"/>
      <c r="Q9" s="71"/>
      <c r="R9" s="72" t="s">
        <v>507</v>
      </c>
      <c r="S9" s="73">
        <v>10</v>
      </c>
      <c r="T9" s="3"/>
      <c r="U9" s="117"/>
      <c r="V9" s="72"/>
      <c r="W9" s="73"/>
      <c r="X9" s="3"/>
      <c r="Y9" s="118"/>
      <c r="Z9" s="72"/>
      <c r="AA9" s="73"/>
      <c r="AB9" s="3"/>
      <c r="AC9" s="31" t="s">
        <v>46</v>
      </c>
    </row>
    <row r="10" spans="1:29" s="32" customFormat="1" ht="15.95" customHeight="1" x14ac:dyDescent="0.15">
      <c r="A10" s="71"/>
      <c r="B10" s="72"/>
      <c r="C10" s="73"/>
      <c r="D10" s="3"/>
      <c r="E10" s="117"/>
      <c r="F10" s="72"/>
      <c r="G10" s="73"/>
      <c r="H10" s="3"/>
      <c r="I10" s="71"/>
      <c r="J10" s="72" t="s">
        <v>249</v>
      </c>
      <c r="K10" s="73">
        <v>800</v>
      </c>
      <c r="L10" s="3"/>
      <c r="M10" s="71"/>
      <c r="N10" s="72" t="s">
        <v>412</v>
      </c>
      <c r="O10" s="73">
        <v>230</v>
      </c>
      <c r="P10" s="3"/>
      <c r="Q10" s="71"/>
      <c r="R10" s="72" t="s">
        <v>412</v>
      </c>
      <c r="S10" s="73">
        <v>80</v>
      </c>
      <c r="T10" s="3"/>
      <c r="U10" s="117"/>
      <c r="V10" s="72"/>
      <c r="W10" s="73"/>
      <c r="X10" s="3"/>
      <c r="Y10" s="118"/>
      <c r="Z10" s="72" t="s">
        <v>412</v>
      </c>
      <c r="AA10" s="73">
        <v>370</v>
      </c>
      <c r="AB10" s="3"/>
      <c r="AC10" s="131"/>
    </row>
    <row r="11" spans="1:29" s="32" customFormat="1" ht="15.95" customHeight="1" x14ac:dyDescent="0.15">
      <c r="A11" s="74"/>
      <c r="B11" s="75" t="s">
        <v>200</v>
      </c>
      <c r="C11" s="76">
        <v>2100</v>
      </c>
      <c r="D11" s="4"/>
      <c r="E11" s="120"/>
      <c r="F11" s="75" t="s">
        <v>200</v>
      </c>
      <c r="G11" s="76">
        <v>700</v>
      </c>
      <c r="H11" s="4"/>
      <c r="I11" s="74"/>
      <c r="J11" s="75" t="s">
        <v>200</v>
      </c>
      <c r="K11" s="76">
        <v>250</v>
      </c>
      <c r="L11" s="4"/>
      <c r="M11" s="74"/>
      <c r="N11" s="75" t="s">
        <v>352</v>
      </c>
      <c r="O11" s="76">
        <v>45</v>
      </c>
      <c r="P11" s="4"/>
      <c r="Q11" s="74"/>
      <c r="R11" s="75" t="s">
        <v>514</v>
      </c>
      <c r="S11" s="76">
        <v>20</v>
      </c>
      <c r="T11" s="4"/>
      <c r="U11" s="120"/>
      <c r="V11" s="75" t="s">
        <v>505</v>
      </c>
      <c r="W11" s="76">
        <v>50</v>
      </c>
      <c r="X11" s="4"/>
      <c r="Y11" s="121"/>
      <c r="Z11" s="75" t="s">
        <v>515</v>
      </c>
      <c r="AA11" s="76">
        <v>55</v>
      </c>
      <c r="AB11" s="4"/>
      <c r="AC11" s="31"/>
    </row>
    <row r="12" spans="1:29" s="32" customFormat="1" ht="15.95" customHeight="1" x14ac:dyDescent="0.15">
      <c r="A12" s="71"/>
      <c r="B12" s="72"/>
      <c r="C12" s="73"/>
      <c r="D12" s="3"/>
      <c r="E12" s="117"/>
      <c r="F12" s="72" t="s">
        <v>203</v>
      </c>
      <c r="G12" s="73">
        <v>440</v>
      </c>
      <c r="H12" s="3"/>
      <c r="I12" s="71"/>
      <c r="J12" s="72"/>
      <c r="K12" s="73"/>
      <c r="L12" s="3"/>
      <c r="M12" s="71"/>
      <c r="N12" s="72"/>
      <c r="O12" s="73"/>
      <c r="P12" s="3"/>
      <c r="Q12" s="71"/>
      <c r="R12" s="72"/>
      <c r="S12" s="73"/>
      <c r="T12" s="3"/>
      <c r="U12" s="117"/>
      <c r="V12" s="72" t="s">
        <v>201</v>
      </c>
      <c r="W12" s="73">
        <v>430</v>
      </c>
      <c r="X12" s="3"/>
      <c r="Y12" s="118"/>
      <c r="Z12" s="72"/>
      <c r="AA12" s="73"/>
      <c r="AB12" s="3"/>
      <c r="AC12" s="31"/>
    </row>
    <row r="13" spans="1:29" s="32" customFormat="1" ht="15.95" customHeight="1" x14ac:dyDescent="0.15">
      <c r="A13" s="71"/>
      <c r="B13" s="72"/>
      <c r="C13" s="73"/>
      <c r="D13" s="3"/>
      <c r="E13" s="71"/>
      <c r="F13" s="72"/>
      <c r="G13" s="73"/>
      <c r="H13" s="3"/>
      <c r="I13" s="71"/>
      <c r="J13" s="72"/>
      <c r="K13" s="73"/>
      <c r="L13" s="3"/>
      <c r="M13" s="71"/>
      <c r="N13" s="72"/>
      <c r="O13" s="73"/>
      <c r="P13" s="3"/>
      <c r="Q13" s="71"/>
      <c r="R13" s="72"/>
      <c r="S13" s="73"/>
      <c r="T13" s="3"/>
      <c r="U13" s="117"/>
      <c r="V13" s="72"/>
      <c r="W13" s="73"/>
      <c r="X13" s="3"/>
      <c r="Y13" s="118"/>
      <c r="Z13" s="72" t="s">
        <v>518</v>
      </c>
      <c r="AA13" s="73">
        <v>170</v>
      </c>
      <c r="AB13" s="3"/>
      <c r="AC13" s="31"/>
    </row>
    <row r="14" spans="1:29" s="32" customFormat="1" ht="15.95" customHeight="1" x14ac:dyDescent="0.15">
      <c r="A14" s="71"/>
      <c r="B14" s="72" t="s">
        <v>26</v>
      </c>
      <c r="C14" s="73">
        <v>2260</v>
      </c>
      <c r="D14" s="3"/>
      <c r="E14" s="71"/>
      <c r="F14" s="72"/>
      <c r="G14" s="73"/>
      <c r="H14" s="3"/>
      <c r="I14" s="71"/>
      <c r="J14" s="72"/>
      <c r="K14" s="73"/>
      <c r="L14" s="3"/>
      <c r="M14" s="71"/>
      <c r="N14" s="72"/>
      <c r="O14" s="73"/>
      <c r="P14" s="3"/>
      <c r="Q14" s="71"/>
      <c r="R14" s="72"/>
      <c r="S14" s="73"/>
      <c r="T14" s="3"/>
      <c r="U14" s="117"/>
      <c r="V14" s="72"/>
      <c r="W14" s="73"/>
      <c r="X14" s="3"/>
      <c r="Y14" s="118"/>
      <c r="Z14" s="72"/>
      <c r="AA14" s="73"/>
      <c r="AB14" s="3"/>
      <c r="AC14" s="31"/>
    </row>
    <row r="15" spans="1:29" s="32" customFormat="1" ht="15.95" customHeight="1" x14ac:dyDescent="0.15">
      <c r="A15" s="71"/>
      <c r="B15" s="72" t="s">
        <v>202</v>
      </c>
      <c r="C15" s="73">
        <v>1500</v>
      </c>
      <c r="D15" s="3"/>
      <c r="E15" s="71"/>
      <c r="F15" s="72"/>
      <c r="G15" s="73"/>
      <c r="H15" s="3"/>
      <c r="I15" s="71"/>
      <c r="J15" s="72" t="s">
        <v>508</v>
      </c>
      <c r="K15" s="73">
        <v>200</v>
      </c>
      <c r="L15" s="3"/>
      <c r="M15" s="117"/>
      <c r="N15" s="72"/>
      <c r="O15" s="73"/>
      <c r="P15" s="3"/>
      <c r="Q15" s="71"/>
      <c r="R15" s="72" t="s">
        <v>513</v>
      </c>
      <c r="S15" s="73">
        <v>70</v>
      </c>
      <c r="T15" s="3"/>
      <c r="U15" s="117"/>
      <c r="V15" s="72"/>
      <c r="W15" s="73"/>
      <c r="X15" s="3"/>
      <c r="Y15" s="118"/>
      <c r="Z15" s="72" t="s">
        <v>523</v>
      </c>
      <c r="AA15" s="73">
        <v>50</v>
      </c>
      <c r="AB15" s="3"/>
      <c r="AC15" s="31"/>
    </row>
    <row r="16" spans="1:29" s="32" customFormat="1" ht="15.95" customHeight="1" x14ac:dyDescent="0.15">
      <c r="A16" s="71"/>
      <c r="B16" s="72"/>
      <c r="C16" s="73"/>
      <c r="D16" s="3"/>
      <c r="E16" s="117"/>
      <c r="F16" s="72"/>
      <c r="G16" s="73"/>
      <c r="H16" s="3"/>
      <c r="I16" s="71"/>
      <c r="J16" s="72"/>
      <c r="K16" s="73"/>
      <c r="L16" s="3"/>
      <c r="M16" s="117"/>
      <c r="N16" s="72"/>
      <c r="O16" s="73"/>
      <c r="P16" s="3"/>
      <c r="Q16" s="117"/>
      <c r="R16" s="72"/>
      <c r="S16" s="73"/>
      <c r="T16" s="3"/>
      <c r="U16" s="117"/>
      <c r="V16" s="72"/>
      <c r="W16" s="73"/>
      <c r="X16" s="3"/>
      <c r="Y16" s="118"/>
      <c r="Z16" s="72"/>
      <c r="AA16" s="73"/>
      <c r="AB16" s="3"/>
      <c r="AC16" s="131"/>
    </row>
    <row r="17" spans="1:29" s="32" customFormat="1" ht="15.95" customHeight="1" x14ac:dyDescent="0.15">
      <c r="A17" s="71"/>
      <c r="B17" s="72" t="s">
        <v>361</v>
      </c>
      <c r="C17" s="73">
        <v>2370</v>
      </c>
      <c r="D17" s="3"/>
      <c r="E17" s="117"/>
      <c r="F17" s="72"/>
      <c r="G17" s="73"/>
      <c r="H17" s="3"/>
      <c r="I17" s="71"/>
      <c r="J17" s="72" t="s">
        <v>510</v>
      </c>
      <c r="K17" s="73">
        <v>300</v>
      </c>
      <c r="L17" s="3"/>
      <c r="M17" s="117"/>
      <c r="N17" s="72"/>
      <c r="O17" s="73"/>
      <c r="P17" s="3"/>
      <c r="Q17" s="117"/>
      <c r="R17" s="72" t="s">
        <v>510</v>
      </c>
      <c r="S17" s="73">
        <v>20</v>
      </c>
      <c r="T17" s="3"/>
      <c r="U17" s="117"/>
      <c r="V17" s="72"/>
      <c r="W17" s="73"/>
      <c r="X17" s="3"/>
      <c r="Y17" s="118"/>
      <c r="Z17" s="72" t="s">
        <v>517</v>
      </c>
      <c r="AA17" s="73">
        <v>20</v>
      </c>
      <c r="AB17" s="3"/>
      <c r="AC17" s="31"/>
    </row>
    <row r="18" spans="1:29" s="32" customFormat="1" ht="15.95" customHeight="1" x14ac:dyDescent="0.15">
      <c r="A18" s="71"/>
      <c r="B18" s="72"/>
      <c r="C18" s="73"/>
      <c r="D18" s="3"/>
      <c r="E18" s="117"/>
      <c r="F18" s="72"/>
      <c r="G18" s="73"/>
      <c r="H18" s="3"/>
      <c r="I18" s="71"/>
      <c r="J18" s="72"/>
      <c r="K18" s="73"/>
      <c r="L18" s="3"/>
      <c r="M18" s="117"/>
      <c r="N18" s="72"/>
      <c r="O18" s="73"/>
      <c r="P18" s="3"/>
      <c r="Q18" s="117"/>
      <c r="R18" s="72"/>
      <c r="S18" s="73"/>
      <c r="T18" s="3"/>
      <c r="U18" s="117"/>
      <c r="V18" s="72"/>
      <c r="W18" s="73"/>
      <c r="X18" s="3"/>
      <c r="Y18" s="118"/>
      <c r="Z18" s="72"/>
      <c r="AA18" s="73"/>
      <c r="AB18" s="3"/>
      <c r="AC18" s="31"/>
    </row>
    <row r="19" spans="1:29" s="32" customFormat="1" ht="15.95" customHeight="1" x14ac:dyDescent="0.15">
      <c r="A19" s="71"/>
      <c r="B19" s="72" t="s">
        <v>75</v>
      </c>
      <c r="C19" s="73">
        <v>1700</v>
      </c>
      <c r="D19" s="3"/>
      <c r="E19" s="117"/>
      <c r="F19" s="72"/>
      <c r="G19" s="73"/>
      <c r="H19" s="3"/>
      <c r="I19" s="71"/>
      <c r="J19" s="72"/>
      <c r="K19" s="73"/>
      <c r="L19" s="3"/>
      <c r="M19" s="117"/>
      <c r="N19" s="72"/>
      <c r="O19" s="73"/>
      <c r="P19" s="3"/>
      <c r="Q19" s="117"/>
      <c r="R19" s="72"/>
      <c r="S19" s="73"/>
      <c r="T19" s="3"/>
      <c r="U19" s="117"/>
      <c r="V19" s="72"/>
      <c r="W19" s="73"/>
      <c r="X19" s="3"/>
      <c r="Y19" s="118"/>
      <c r="Z19" s="72"/>
      <c r="AA19" s="73"/>
      <c r="AB19" s="3"/>
      <c r="AC19" s="31"/>
    </row>
    <row r="20" spans="1:29" s="32" customFormat="1" ht="15.95" customHeight="1" x14ac:dyDescent="0.15">
      <c r="A20" s="71"/>
      <c r="B20" s="72" t="s">
        <v>78</v>
      </c>
      <c r="C20" s="73">
        <v>2200</v>
      </c>
      <c r="D20" s="3"/>
      <c r="E20" s="110"/>
      <c r="F20" s="72" t="s">
        <v>362</v>
      </c>
      <c r="G20" s="109">
        <v>2150</v>
      </c>
      <c r="H20" s="2"/>
      <c r="I20" s="110"/>
      <c r="J20" s="108" t="s">
        <v>511</v>
      </c>
      <c r="K20" s="109">
        <v>250</v>
      </c>
      <c r="L20" s="2"/>
      <c r="M20" s="110"/>
      <c r="N20" s="108" t="s">
        <v>512</v>
      </c>
      <c r="O20" s="109">
        <v>60</v>
      </c>
      <c r="P20" s="2"/>
      <c r="Q20" s="110"/>
      <c r="R20" s="108" t="s">
        <v>512</v>
      </c>
      <c r="S20" s="109">
        <v>25</v>
      </c>
      <c r="T20" s="2"/>
      <c r="U20" s="110"/>
      <c r="V20" s="108"/>
      <c r="W20" s="109"/>
      <c r="X20" s="2"/>
      <c r="Y20" s="111"/>
      <c r="Z20" s="108" t="s">
        <v>516</v>
      </c>
      <c r="AA20" s="109">
        <v>100</v>
      </c>
      <c r="AB20" s="2"/>
      <c r="AC20" s="31"/>
    </row>
    <row r="21" spans="1:29" s="32" customFormat="1" ht="15.95" customHeight="1" x14ac:dyDescent="0.15">
      <c r="A21" s="71"/>
      <c r="B21" s="72" t="s">
        <v>8</v>
      </c>
      <c r="C21" s="73">
        <v>2800</v>
      </c>
      <c r="D21" s="3"/>
      <c r="E21" s="117"/>
      <c r="F21" s="72"/>
      <c r="G21" s="73"/>
      <c r="H21" s="3"/>
      <c r="I21" s="117"/>
      <c r="J21" s="72" t="s">
        <v>509</v>
      </c>
      <c r="K21" s="73">
        <v>350</v>
      </c>
      <c r="L21" s="3"/>
      <c r="M21" s="117"/>
      <c r="N21" s="72" t="s">
        <v>198</v>
      </c>
      <c r="O21" s="73">
        <v>130</v>
      </c>
      <c r="P21" s="3"/>
      <c r="Q21" s="117"/>
      <c r="R21" s="72"/>
      <c r="S21" s="73"/>
      <c r="T21" s="3"/>
      <c r="U21" s="117"/>
      <c r="V21" s="72"/>
      <c r="W21" s="73"/>
      <c r="X21" s="3"/>
      <c r="Y21" s="118"/>
      <c r="Z21" s="72"/>
      <c r="AA21" s="73"/>
      <c r="AB21" s="3"/>
      <c r="AC21" s="31"/>
    </row>
    <row r="22" spans="1:29" s="32" customFormat="1" ht="15.95" customHeight="1" x14ac:dyDescent="0.15">
      <c r="A22" s="71"/>
      <c r="B22" s="72"/>
      <c r="C22" s="73"/>
      <c r="D22" s="3"/>
      <c r="E22" s="117"/>
      <c r="F22" s="72"/>
      <c r="G22" s="73"/>
      <c r="H22" s="3"/>
      <c r="I22" s="117"/>
      <c r="J22" s="72"/>
      <c r="K22" s="73"/>
      <c r="L22" s="3"/>
      <c r="M22" s="117"/>
      <c r="N22" s="72"/>
      <c r="O22" s="73"/>
      <c r="P22" s="3"/>
      <c r="Q22" s="117"/>
      <c r="R22" s="72"/>
      <c r="S22" s="73"/>
      <c r="T22" s="3"/>
      <c r="U22" s="117"/>
      <c r="V22" s="72"/>
      <c r="W22" s="73"/>
      <c r="X22" s="3"/>
      <c r="Y22" s="118"/>
      <c r="Z22" s="72"/>
      <c r="AA22" s="73"/>
      <c r="AB22" s="3"/>
      <c r="AC22" s="31"/>
    </row>
    <row r="23" spans="1:29" s="32" customFormat="1" ht="15.95" customHeight="1" x14ac:dyDescent="0.15">
      <c r="A23" s="71"/>
      <c r="B23" s="72" t="s">
        <v>27</v>
      </c>
      <c r="C23" s="73">
        <v>2340</v>
      </c>
      <c r="D23" s="3"/>
      <c r="E23" s="117"/>
      <c r="F23" s="72"/>
      <c r="G23" s="73"/>
      <c r="H23" s="3"/>
      <c r="I23" s="117"/>
      <c r="J23" s="72"/>
      <c r="K23" s="73"/>
      <c r="L23" s="3"/>
      <c r="M23" s="117"/>
      <c r="N23" s="72"/>
      <c r="O23" s="73"/>
      <c r="P23" s="3"/>
      <c r="Q23" s="117"/>
      <c r="R23" s="72"/>
      <c r="S23" s="73"/>
      <c r="T23" s="3"/>
      <c r="U23" s="117"/>
      <c r="V23" s="72"/>
      <c r="W23" s="73"/>
      <c r="X23" s="3"/>
      <c r="Y23" s="118"/>
      <c r="Z23" s="72"/>
      <c r="AA23" s="73"/>
      <c r="AB23" s="3"/>
      <c r="AC23" s="31"/>
    </row>
    <row r="24" spans="1:29" s="32" customFormat="1" ht="15.95" customHeight="1" x14ac:dyDescent="0.15">
      <c r="A24" s="74"/>
      <c r="B24" s="75"/>
      <c r="C24" s="76"/>
      <c r="D24" s="4"/>
      <c r="E24" s="120"/>
      <c r="F24" s="75"/>
      <c r="G24" s="76"/>
      <c r="H24" s="4"/>
      <c r="I24" s="120"/>
      <c r="J24" s="75"/>
      <c r="K24" s="76"/>
      <c r="L24" s="4"/>
      <c r="M24" s="120"/>
      <c r="N24" s="75"/>
      <c r="O24" s="76"/>
      <c r="P24" s="4"/>
      <c r="Q24" s="120"/>
      <c r="R24" s="75"/>
      <c r="S24" s="76"/>
      <c r="T24" s="4"/>
      <c r="U24" s="120"/>
      <c r="V24" s="75"/>
      <c r="W24" s="76"/>
      <c r="X24" s="4"/>
      <c r="Y24" s="121"/>
      <c r="Z24" s="75"/>
      <c r="AA24" s="76"/>
      <c r="AB24" s="4"/>
      <c r="AC24" s="31"/>
    </row>
    <row r="25" spans="1:29" s="32" customFormat="1" ht="15.95" customHeight="1" x14ac:dyDescent="0.15">
      <c r="A25" s="35"/>
      <c r="B25" s="44" t="s">
        <v>65</v>
      </c>
      <c r="C25" s="85">
        <f>SUM(C8:C24)</f>
        <v>21300</v>
      </c>
      <c r="D25" s="79">
        <f>SUM(D8:D24)</f>
        <v>0</v>
      </c>
      <c r="E25" s="35"/>
      <c r="F25" s="44" t="s">
        <v>65</v>
      </c>
      <c r="G25" s="85">
        <f>SUM(G8:G24)</f>
        <v>5230</v>
      </c>
      <c r="H25" s="79">
        <f>SUM(H8:H24)</f>
        <v>0</v>
      </c>
      <c r="I25" s="35"/>
      <c r="J25" s="44" t="s">
        <v>65</v>
      </c>
      <c r="K25" s="85">
        <f>SUM(K8:K24)</f>
        <v>2700</v>
      </c>
      <c r="L25" s="79">
        <f>SUM(L8:L24)</f>
        <v>0</v>
      </c>
      <c r="M25" s="35"/>
      <c r="N25" s="44" t="s">
        <v>65</v>
      </c>
      <c r="O25" s="85">
        <f>SUM(O8:O24)</f>
        <v>565</v>
      </c>
      <c r="P25" s="79">
        <f>SUM(P8:P24)</f>
        <v>0</v>
      </c>
      <c r="Q25" s="35"/>
      <c r="R25" s="44" t="s">
        <v>65</v>
      </c>
      <c r="S25" s="85">
        <f>SUM(S8:S24)</f>
        <v>250</v>
      </c>
      <c r="T25" s="79">
        <f>SUM(T8:T24)</f>
        <v>0</v>
      </c>
      <c r="U25" s="35"/>
      <c r="V25" s="44" t="s">
        <v>65</v>
      </c>
      <c r="W25" s="85">
        <f>SUM(W8:W24)</f>
        <v>3280</v>
      </c>
      <c r="X25" s="79">
        <f>SUM(X8:X24)</f>
        <v>0</v>
      </c>
      <c r="Y25" s="35"/>
      <c r="Z25" s="44" t="s">
        <v>65</v>
      </c>
      <c r="AA25" s="85">
        <f>SUM(AA8:AA24)</f>
        <v>765</v>
      </c>
      <c r="AB25" s="79">
        <f>SUM(AB8:AB24)</f>
        <v>0</v>
      </c>
      <c r="AC25" s="31"/>
    </row>
    <row r="26" spans="1:29" s="32" customFormat="1" ht="15.95" customHeight="1" x14ac:dyDescent="0.15">
      <c r="A26" s="89"/>
      <c r="B26" s="90" t="s">
        <v>206</v>
      </c>
      <c r="C26" s="91"/>
      <c r="D26" s="92"/>
      <c r="E26" s="93"/>
      <c r="F26" s="94"/>
      <c r="G26" s="91"/>
      <c r="H26" s="92"/>
      <c r="I26" s="93"/>
      <c r="J26" s="94"/>
      <c r="K26" s="95" t="s">
        <v>98</v>
      </c>
      <c r="L26" s="96">
        <f>C35+G35+K35+O35+S35+W35+AA35</f>
        <v>14010</v>
      </c>
      <c r="M26" s="97"/>
      <c r="N26" s="94"/>
      <c r="O26" s="95" t="s">
        <v>97</v>
      </c>
      <c r="P26" s="98">
        <f>D35+H35+L35+P35+T35+X35+AB35</f>
        <v>0</v>
      </c>
      <c r="Q26" s="99"/>
      <c r="R26" s="100"/>
      <c r="S26" s="101"/>
      <c r="T26" s="102"/>
      <c r="U26" s="103"/>
      <c r="V26" s="103"/>
      <c r="W26" s="103"/>
      <c r="X26" s="103"/>
      <c r="Y26" s="103"/>
      <c r="Z26" s="103"/>
      <c r="AA26" s="103"/>
      <c r="AB26" s="104"/>
      <c r="AC26" s="31"/>
    </row>
    <row r="27" spans="1:29" s="32" customFormat="1" ht="15.95" customHeight="1" x14ac:dyDescent="0.15">
      <c r="A27" s="71"/>
      <c r="B27" s="72" t="s">
        <v>28</v>
      </c>
      <c r="C27" s="73">
        <v>1260</v>
      </c>
      <c r="D27" s="3"/>
      <c r="E27" s="71"/>
      <c r="F27" s="72" t="s">
        <v>28</v>
      </c>
      <c r="G27" s="73">
        <v>190</v>
      </c>
      <c r="H27" s="3"/>
      <c r="I27" s="71"/>
      <c r="J27" s="72" t="s">
        <v>453</v>
      </c>
      <c r="K27" s="73">
        <v>80</v>
      </c>
      <c r="L27" s="3"/>
      <c r="M27" s="71"/>
      <c r="N27" s="72"/>
      <c r="O27" s="73"/>
      <c r="P27" s="3"/>
      <c r="Q27" s="71"/>
      <c r="R27" s="72"/>
      <c r="S27" s="73"/>
      <c r="T27" s="3"/>
      <c r="U27" s="71"/>
      <c r="V27" s="72" t="s">
        <v>79</v>
      </c>
      <c r="W27" s="73">
        <v>40</v>
      </c>
      <c r="X27" s="3"/>
      <c r="Y27" s="71"/>
      <c r="Z27" s="72" t="s">
        <v>79</v>
      </c>
      <c r="AA27" s="73">
        <v>100</v>
      </c>
      <c r="AB27" s="3"/>
      <c r="AC27" s="31"/>
    </row>
    <row r="28" spans="1:29" s="32" customFormat="1" ht="15.95" customHeight="1" x14ac:dyDescent="0.15">
      <c r="A28" s="71"/>
      <c r="B28" s="72" t="s">
        <v>76</v>
      </c>
      <c r="C28" s="73">
        <v>1750</v>
      </c>
      <c r="D28" s="3"/>
      <c r="E28" s="71"/>
      <c r="F28" s="72" t="s">
        <v>353</v>
      </c>
      <c r="G28" s="73">
        <v>170</v>
      </c>
      <c r="H28" s="3"/>
      <c r="I28" s="71"/>
      <c r="J28" s="72" t="s">
        <v>454</v>
      </c>
      <c r="K28" s="73">
        <v>80</v>
      </c>
      <c r="L28" s="3"/>
      <c r="M28" s="71"/>
      <c r="N28" s="72"/>
      <c r="O28" s="73"/>
      <c r="P28" s="3"/>
      <c r="Q28" s="71"/>
      <c r="R28" s="72"/>
      <c r="S28" s="73"/>
      <c r="T28" s="3"/>
      <c r="U28" s="71"/>
      <c r="V28" s="72" t="s">
        <v>353</v>
      </c>
      <c r="W28" s="73">
        <v>90</v>
      </c>
      <c r="X28" s="3"/>
      <c r="Y28" s="71"/>
      <c r="Z28" s="72"/>
      <c r="AA28" s="73"/>
      <c r="AB28" s="3"/>
      <c r="AC28" s="31"/>
    </row>
    <row r="29" spans="1:29" s="32" customFormat="1" ht="15.95" customHeight="1" x14ac:dyDescent="0.15">
      <c r="A29" s="71"/>
      <c r="B29" s="72" t="s">
        <v>29</v>
      </c>
      <c r="C29" s="73">
        <v>1060</v>
      </c>
      <c r="D29" s="3"/>
      <c r="E29" s="71"/>
      <c r="F29" s="72" t="s">
        <v>446</v>
      </c>
      <c r="G29" s="73">
        <v>170</v>
      </c>
      <c r="H29" s="3"/>
      <c r="I29" s="71"/>
      <c r="J29" s="72"/>
      <c r="K29" s="73"/>
      <c r="L29" s="3"/>
      <c r="M29" s="71"/>
      <c r="N29" s="72"/>
      <c r="O29" s="73"/>
      <c r="P29" s="3"/>
      <c r="Q29" s="71"/>
      <c r="R29" s="72"/>
      <c r="S29" s="73"/>
      <c r="T29" s="3"/>
      <c r="U29" s="71"/>
      <c r="V29" s="72"/>
      <c r="W29" s="73"/>
      <c r="X29" s="3"/>
      <c r="Y29" s="71"/>
      <c r="Z29" s="72"/>
      <c r="AA29" s="73"/>
      <c r="AB29" s="3"/>
      <c r="AC29" s="31"/>
    </row>
    <row r="30" spans="1:29" s="32" customFormat="1" ht="15.95" customHeight="1" x14ac:dyDescent="0.15">
      <c r="A30" s="74"/>
      <c r="B30" s="75" t="s">
        <v>30</v>
      </c>
      <c r="C30" s="76">
        <v>610</v>
      </c>
      <c r="D30" s="4"/>
      <c r="E30" s="74"/>
      <c r="F30" s="75" t="s">
        <v>77</v>
      </c>
      <c r="G30" s="76">
        <v>140</v>
      </c>
      <c r="H30" s="4"/>
      <c r="I30" s="74"/>
      <c r="J30" s="75" t="s">
        <v>455</v>
      </c>
      <c r="K30" s="76">
        <v>40</v>
      </c>
      <c r="L30" s="4"/>
      <c r="M30" s="74"/>
      <c r="N30" s="75"/>
      <c r="O30" s="76"/>
      <c r="P30" s="4"/>
      <c r="Q30" s="74"/>
      <c r="R30" s="75"/>
      <c r="S30" s="76"/>
      <c r="T30" s="4"/>
      <c r="U30" s="74"/>
      <c r="V30" s="75" t="s">
        <v>16</v>
      </c>
      <c r="W30" s="76">
        <v>180</v>
      </c>
      <c r="X30" s="4"/>
      <c r="Y30" s="74"/>
      <c r="Z30" s="75"/>
      <c r="AA30" s="76"/>
      <c r="AB30" s="4"/>
      <c r="AC30" s="31"/>
    </row>
    <row r="31" spans="1:29" s="32" customFormat="1" ht="15.95" customHeight="1" x14ac:dyDescent="0.15">
      <c r="A31" s="82"/>
      <c r="B31" s="83" t="s">
        <v>31</v>
      </c>
      <c r="C31" s="129">
        <v>420</v>
      </c>
      <c r="D31" s="5"/>
      <c r="E31" s="82"/>
      <c r="F31" s="83" t="s">
        <v>31</v>
      </c>
      <c r="G31" s="129">
        <v>170</v>
      </c>
      <c r="H31" s="5"/>
      <c r="I31" s="82"/>
      <c r="J31" s="83" t="s">
        <v>456</v>
      </c>
      <c r="K31" s="129">
        <v>40</v>
      </c>
      <c r="L31" s="5"/>
      <c r="M31" s="82"/>
      <c r="N31" s="83"/>
      <c r="O31" s="129"/>
      <c r="P31" s="5"/>
      <c r="Q31" s="82"/>
      <c r="R31" s="83"/>
      <c r="S31" s="129"/>
      <c r="T31" s="5"/>
      <c r="U31" s="82"/>
      <c r="V31" s="83"/>
      <c r="W31" s="129"/>
      <c r="X31" s="5"/>
      <c r="Y31" s="82"/>
      <c r="Z31" s="83"/>
      <c r="AA31" s="129"/>
      <c r="AB31" s="5"/>
      <c r="AC31" s="31"/>
    </row>
    <row r="32" spans="1:29" s="32" customFormat="1" ht="15.95" customHeight="1" x14ac:dyDescent="0.15">
      <c r="A32" s="132"/>
      <c r="B32" s="133" t="s">
        <v>32</v>
      </c>
      <c r="C32" s="134">
        <v>2670</v>
      </c>
      <c r="D32" s="7"/>
      <c r="E32" s="132"/>
      <c r="F32" s="133" t="s">
        <v>32</v>
      </c>
      <c r="G32" s="134">
        <v>930</v>
      </c>
      <c r="H32" s="7"/>
      <c r="I32" s="132"/>
      <c r="J32" s="133" t="s">
        <v>489</v>
      </c>
      <c r="K32" s="134">
        <v>100</v>
      </c>
      <c r="L32" s="7"/>
      <c r="M32" s="132"/>
      <c r="N32" s="133" t="s">
        <v>489</v>
      </c>
      <c r="O32" s="134">
        <v>55</v>
      </c>
      <c r="P32" s="7"/>
      <c r="Q32" s="132"/>
      <c r="R32" s="133" t="s">
        <v>489</v>
      </c>
      <c r="S32" s="134">
        <v>40</v>
      </c>
      <c r="T32" s="7"/>
      <c r="U32" s="132"/>
      <c r="V32" s="133" t="s">
        <v>411</v>
      </c>
      <c r="W32" s="134">
        <v>120</v>
      </c>
      <c r="X32" s="7"/>
      <c r="Y32" s="132"/>
      <c r="Z32" s="133" t="s">
        <v>489</v>
      </c>
      <c r="AA32" s="134">
        <v>90</v>
      </c>
      <c r="AB32" s="7"/>
      <c r="AC32" s="31"/>
    </row>
    <row r="33" spans="1:29" s="32" customFormat="1" ht="15.95" customHeight="1" x14ac:dyDescent="0.15">
      <c r="A33" s="107"/>
      <c r="B33" s="108" t="s">
        <v>360</v>
      </c>
      <c r="C33" s="269">
        <v>1470</v>
      </c>
      <c r="D33" s="2"/>
      <c r="E33" s="107"/>
      <c r="F33" s="108"/>
      <c r="G33" s="269"/>
      <c r="H33" s="2"/>
      <c r="I33" s="107"/>
      <c r="J33" s="108" t="s">
        <v>490</v>
      </c>
      <c r="K33" s="269">
        <v>60</v>
      </c>
      <c r="L33" s="2"/>
      <c r="M33" s="107"/>
      <c r="N33" s="108" t="s">
        <v>490</v>
      </c>
      <c r="O33" s="269">
        <v>35</v>
      </c>
      <c r="P33" s="2"/>
      <c r="Q33" s="107"/>
      <c r="R33" s="108" t="s">
        <v>490</v>
      </c>
      <c r="S33" s="269">
        <v>15</v>
      </c>
      <c r="T33" s="2"/>
      <c r="U33" s="107"/>
      <c r="V33" s="108"/>
      <c r="W33" s="269"/>
      <c r="X33" s="2"/>
      <c r="Y33" s="107"/>
      <c r="Z33" s="108" t="s">
        <v>490</v>
      </c>
      <c r="AA33" s="269">
        <v>50</v>
      </c>
      <c r="AB33" s="2"/>
      <c r="AC33" s="31"/>
    </row>
    <row r="34" spans="1:29" s="32" customFormat="1" ht="15.95" customHeight="1" x14ac:dyDescent="0.15">
      <c r="A34" s="71"/>
      <c r="B34" s="72" t="s">
        <v>265</v>
      </c>
      <c r="C34" s="127">
        <v>1330</v>
      </c>
      <c r="D34" s="3"/>
      <c r="E34" s="71"/>
      <c r="F34" s="72" t="s">
        <v>265</v>
      </c>
      <c r="G34" s="127">
        <v>210</v>
      </c>
      <c r="H34" s="3"/>
      <c r="I34" s="71"/>
      <c r="J34" s="72" t="s">
        <v>491</v>
      </c>
      <c r="K34" s="127">
        <v>40</v>
      </c>
      <c r="L34" s="3"/>
      <c r="M34" s="71"/>
      <c r="N34" s="72" t="s">
        <v>491</v>
      </c>
      <c r="O34" s="127">
        <v>50</v>
      </c>
      <c r="P34" s="3"/>
      <c r="Q34" s="71"/>
      <c r="R34" s="72" t="s">
        <v>491</v>
      </c>
      <c r="S34" s="127">
        <v>15</v>
      </c>
      <c r="T34" s="3"/>
      <c r="U34" s="71"/>
      <c r="V34" s="72" t="s">
        <v>410</v>
      </c>
      <c r="W34" s="127">
        <v>90</v>
      </c>
      <c r="X34" s="3"/>
      <c r="Y34" s="71"/>
      <c r="Z34" s="72" t="s">
        <v>491</v>
      </c>
      <c r="AA34" s="127">
        <v>50</v>
      </c>
      <c r="AB34" s="3"/>
      <c r="AC34" s="31"/>
    </row>
    <row r="35" spans="1:29" s="32" customFormat="1" ht="15.95" customHeight="1" x14ac:dyDescent="0.15">
      <c r="A35" s="35"/>
      <c r="B35" s="44" t="s">
        <v>65</v>
      </c>
      <c r="C35" s="85">
        <f>SUM(C27:C34)</f>
        <v>10570</v>
      </c>
      <c r="D35" s="79">
        <f>SUM(D27:D34)</f>
        <v>0</v>
      </c>
      <c r="E35" s="35"/>
      <c r="F35" s="44" t="s">
        <v>65</v>
      </c>
      <c r="G35" s="85">
        <f>SUM(G27:G34)</f>
        <v>1980</v>
      </c>
      <c r="H35" s="79">
        <f>SUM(H27:H34)</f>
        <v>0</v>
      </c>
      <c r="I35" s="35"/>
      <c r="J35" s="44" t="s">
        <v>65</v>
      </c>
      <c r="K35" s="85">
        <f>SUM(K27:K34)</f>
        <v>440</v>
      </c>
      <c r="L35" s="79">
        <f>SUM(L27:L34)</f>
        <v>0</v>
      </c>
      <c r="M35" s="35"/>
      <c r="N35" s="44" t="s">
        <v>65</v>
      </c>
      <c r="O35" s="85">
        <f>SUM(O27:O34)</f>
        <v>140</v>
      </c>
      <c r="P35" s="79">
        <f>SUM(P27:P34)</f>
        <v>0</v>
      </c>
      <c r="Q35" s="35"/>
      <c r="R35" s="44" t="s">
        <v>65</v>
      </c>
      <c r="S35" s="85">
        <f>SUM(S27:S34)</f>
        <v>70</v>
      </c>
      <c r="T35" s="79">
        <f>SUM(T27:T34)</f>
        <v>0</v>
      </c>
      <c r="U35" s="35"/>
      <c r="V35" s="44" t="s">
        <v>65</v>
      </c>
      <c r="W35" s="85">
        <f>SUM(W27:W34)</f>
        <v>520</v>
      </c>
      <c r="X35" s="79">
        <f>SUM(X27:X34)</f>
        <v>0</v>
      </c>
      <c r="Y35" s="35"/>
      <c r="Z35" s="44" t="s">
        <v>65</v>
      </c>
      <c r="AA35" s="85">
        <f>SUM(AA27:AA34)</f>
        <v>290</v>
      </c>
      <c r="AB35" s="79">
        <f>SUM(AB27:AB34)</f>
        <v>0</v>
      </c>
      <c r="AC35" s="31"/>
    </row>
    <row r="36" spans="1:29" s="32" customFormat="1" ht="15.95" customHeight="1" x14ac:dyDescent="0.15">
      <c r="A36" s="35"/>
      <c r="B36" s="44" t="s">
        <v>88</v>
      </c>
      <c r="C36" s="85">
        <f>C25+C35</f>
        <v>31870</v>
      </c>
      <c r="D36" s="79">
        <f>D25+D35</f>
        <v>0</v>
      </c>
      <c r="E36" s="35"/>
      <c r="F36" s="44" t="s">
        <v>89</v>
      </c>
      <c r="G36" s="85">
        <f>G25+G35</f>
        <v>7210</v>
      </c>
      <c r="H36" s="79">
        <f>H25+H35</f>
        <v>0</v>
      </c>
      <c r="I36" s="35"/>
      <c r="J36" s="44" t="s">
        <v>89</v>
      </c>
      <c r="K36" s="85">
        <f>K25+K35</f>
        <v>3140</v>
      </c>
      <c r="L36" s="79">
        <f>L25+L35</f>
        <v>0</v>
      </c>
      <c r="M36" s="35"/>
      <c r="N36" s="44" t="s">
        <v>89</v>
      </c>
      <c r="O36" s="85">
        <f>O25+O35</f>
        <v>705</v>
      </c>
      <c r="P36" s="79">
        <f>P25+P35</f>
        <v>0</v>
      </c>
      <c r="Q36" s="35"/>
      <c r="R36" s="44" t="s">
        <v>89</v>
      </c>
      <c r="S36" s="85">
        <f>S25+S35</f>
        <v>320</v>
      </c>
      <c r="T36" s="79">
        <f>T25+T35</f>
        <v>0</v>
      </c>
      <c r="U36" s="35"/>
      <c r="V36" s="44" t="s">
        <v>89</v>
      </c>
      <c r="W36" s="85">
        <f>W25+W35</f>
        <v>3800</v>
      </c>
      <c r="X36" s="79">
        <f>X25+X35</f>
        <v>0</v>
      </c>
      <c r="Y36" s="35"/>
      <c r="Z36" s="44" t="s">
        <v>89</v>
      </c>
      <c r="AA36" s="85">
        <f>AA25+AA35</f>
        <v>1055</v>
      </c>
      <c r="AB36" s="79">
        <f>AB25+AB35</f>
        <v>0</v>
      </c>
      <c r="AC36" s="31"/>
    </row>
    <row r="37" spans="1:29" ht="15.95" customHeight="1" x14ac:dyDescent="0.15">
      <c r="B37" s="223" t="s">
        <v>387</v>
      </c>
      <c r="AB37" s="6" t="s">
        <v>358</v>
      </c>
    </row>
    <row r="41" spans="1:29" ht="14.45" customHeight="1" x14ac:dyDescent="0.15">
      <c r="S41" s="125"/>
      <c r="U41" s="23"/>
      <c r="W41" s="125"/>
      <c r="Z41" s="126"/>
      <c r="AA41" s="24"/>
    </row>
  </sheetData>
  <sheetProtection algorithmName="SHA-512" hashValue="tkzKFI4ADNfSMzqEGmu7V98kHOEp/67NkuDjmlsqUlrAJFsMEzaXTq0sgolp7tt6mpxBHHKs1lSmDzKC1BfgEA==" saltValue="u1CdsMy22NLEg0UVcg1P5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2"/>
  <sheetViews>
    <sheetView zoomScale="90" workbookViewId="0">
      <selection activeCell="D8" sqref="D8"/>
    </sheetView>
  </sheetViews>
  <sheetFormatPr defaultRowHeight="13.5" x14ac:dyDescent="0.15"/>
  <cols>
    <col min="1" max="1" width="3.125" style="23" customWidth="1"/>
    <col min="2" max="2" width="7.125" style="24" customWidth="1"/>
    <col min="3" max="3" width="5.625" style="25" customWidth="1"/>
    <col min="4" max="4" width="6.625" style="26" customWidth="1"/>
    <col min="5" max="5" width="3.125" style="27" customWidth="1"/>
    <col min="6" max="6" width="7.125" style="24" customWidth="1"/>
    <col min="7" max="7" width="5.625" style="25" customWidth="1"/>
    <col min="8" max="8" width="6.625" style="26" customWidth="1"/>
    <col min="9" max="9" width="3.125" style="27" customWidth="1"/>
    <col min="10" max="10" width="7.125" style="24" customWidth="1"/>
    <col min="11" max="11" width="5.625" style="25" customWidth="1"/>
    <col min="12" max="12" width="6.625" style="26" customWidth="1"/>
    <col min="13" max="13" width="3.125" style="27" customWidth="1"/>
    <col min="14" max="14" width="7.125" style="24" customWidth="1"/>
    <col min="15" max="15" width="5.625" style="25" customWidth="1"/>
    <col min="16" max="16" width="6.625" style="28" customWidth="1"/>
    <col min="17" max="17" width="3.125" style="27" customWidth="1"/>
    <col min="18" max="18" width="7.125" style="24" customWidth="1"/>
    <col min="19" max="19" width="5.625" style="25" customWidth="1"/>
    <col min="20" max="20" width="6.625" style="28" customWidth="1"/>
    <col min="21" max="21" width="3.125" style="27" customWidth="1"/>
    <col min="22" max="22" width="7.125" style="24" customWidth="1"/>
    <col min="23" max="23" width="5.625" style="25" customWidth="1"/>
    <col min="24" max="24" width="6.625" style="28" customWidth="1"/>
    <col min="25" max="25" width="3.125" style="29" customWidth="1"/>
    <col min="26" max="26" width="7.125" style="25" customWidth="1"/>
    <col min="27" max="27" width="5.625" style="25" customWidth="1"/>
    <col min="28" max="28" width="6.625" style="28" customWidth="1"/>
    <col min="29" max="29" width="2.625" style="123" customWidth="1"/>
    <col min="30" max="16384" width="9" style="124"/>
  </cols>
  <sheetData>
    <row r="1" spans="1:29" ht="15" customHeight="1" x14ac:dyDescent="0.15">
      <c r="AB1" s="30" t="str">
        <f>鳥取1!AB1</f>
        <v>2026年2月</v>
      </c>
    </row>
    <row r="2" spans="1:29" ht="15" customHeight="1" x14ac:dyDescent="0.15">
      <c r="AB2" s="33" t="str">
        <f>鳥取1!AB2</f>
        <v>鳥取県部数表</v>
      </c>
    </row>
    <row r="3" spans="1:29" ht="15" customHeight="1" x14ac:dyDescent="0.15">
      <c r="AB3" s="34"/>
    </row>
    <row r="4" spans="1:29" ht="4.5" customHeight="1" x14ac:dyDescent="0.15"/>
    <row r="5" spans="1:29" s="32" customFormat="1" ht="15.95" customHeight="1" x14ac:dyDescent="0.15">
      <c r="A5" s="35"/>
      <c r="B5" s="88" t="s">
        <v>207</v>
      </c>
      <c r="C5" s="37" t="s">
        <v>3</v>
      </c>
      <c r="D5" s="38" t="s">
        <v>4</v>
      </c>
      <c r="E5" s="35"/>
      <c r="F5" s="88" t="s">
        <v>208</v>
      </c>
      <c r="G5" s="37" t="s">
        <v>3</v>
      </c>
      <c r="H5" s="38" t="s">
        <v>4</v>
      </c>
      <c r="I5" s="35"/>
      <c r="J5" s="88" t="s">
        <v>209</v>
      </c>
      <c r="K5" s="37" t="s">
        <v>3</v>
      </c>
      <c r="L5" s="38" t="s">
        <v>4</v>
      </c>
      <c r="M5" s="35"/>
      <c r="N5" s="88" t="s">
        <v>91</v>
      </c>
      <c r="O5" s="37" t="s">
        <v>3</v>
      </c>
      <c r="P5" s="38" t="s">
        <v>4</v>
      </c>
      <c r="Q5" s="35"/>
      <c r="R5" s="88" t="s">
        <v>92</v>
      </c>
      <c r="S5" s="37" t="s">
        <v>3</v>
      </c>
      <c r="T5" s="38" t="s">
        <v>4</v>
      </c>
      <c r="U5" s="35"/>
      <c r="V5" s="88" t="s">
        <v>90</v>
      </c>
      <c r="W5" s="37" t="s">
        <v>3</v>
      </c>
      <c r="X5" s="38" t="s">
        <v>4</v>
      </c>
      <c r="Y5" s="35"/>
      <c r="Z5" s="88" t="s">
        <v>93</v>
      </c>
      <c r="AA5" s="37" t="s">
        <v>3</v>
      </c>
      <c r="AB5" s="38" t="s">
        <v>4</v>
      </c>
      <c r="AC5" s="39">
        <v>5</v>
      </c>
    </row>
    <row r="6" spans="1:29" s="32" customFormat="1" ht="15.95" customHeight="1" x14ac:dyDescent="0.15">
      <c r="A6" s="35"/>
      <c r="B6" s="40" t="s">
        <v>114</v>
      </c>
      <c r="C6" s="41"/>
      <c r="D6" s="42"/>
      <c r="E6" s="43"/>
      <c r="F6" s="44"/>
      <c r="G6" s="41"/>
      <c r="H6" s="42"/>
      <c r="I6" s="43"/>
      <c r="J6" s="44"/>
      <c r="K6" s="45" t="s">
        <v>112</v>
      </c>
      <c r="L6" s="46">
        <f>C21+G21+K21+O21+S21+W21+AA21</f>
        <v>10540</v>
      </c>
      <c r="M6" s="47"/>
      <c r="N6" s="44"/>
      <c r="O6" s="45" t="s">
        <v>113</v>
      </c>
      <c r="P6" s="48">
        <f>D21+H21+L21+P21+T21+X21+AB21</f>
        <v>0</v>
      </c>
      <c r="Q6" s="49"/>
      <c r="R6" s="50"/>
      <c r="S6" s="51"/>
      <c r="T6" s="52"/>
      <c r="U6" s="53"/>
      <c r="V6" s="53"/>
      <c r="W6" s="53"/>
      <c r="X6" s="53"/>
      <c r="Y6" s="53"/>
      <c r="Z6" s="53"/>
      <c r="AA6" s="53"/>
      <c r="AB6" s="54"/>
      <c r="AC6" s="123"/>
    </row>
    <row r="7" spans="1:29" s="32" customFormat="1" ht="15.95" customHeight="1" x14ac:dyDescent="0.15">
      <c r="A7" s="89"/>
      <c r="B7" s="90" t="s">
        <v>257</v>
      </c>
      <c r="C7" s="91"/>
      <c r="D7" s="92"/>
      <c r="E7" s="93"/>
      <c r="F7" s="94"/>
      <c r="G7" s="91"/>
      <c r="H7" s="92"/>
      <c r="I7" s="93"/>
      <c r="J7" s="94"/>
      <c r="K7" s="95" t="s">
        <v>259</v>
      </c>
      <c r="L7" s="96">
        <f>C11+G11+K11+O11+S11+W11+AA11</f>
        <v>4535</v>
      </c>
      <c r="M7" s="97"/>
      <c r="N7" s="94"/>
      <c r="O7" s="95" t="s">
        <v>264</v>
      </c>
      <c r="P7" s="98">
        <f>D11+H11+L11+P11+T11+X11+AB11</f>
        <v>0</v>
      </c>
      <c r="Q7" s="99"/>
      <c r="R7" s="100"/>
      <c r="S7" s="101"/>
      <c r="T7" s="102"/>
      <c r="U7" s="103"/>
      <c r="V7" s="103"/>
      <c r="W7" s="103"/>
      <c r="X7" s="103"/>
      <c r="Y7" s="103"/>
      <c r="Z7" s="103"/>
      <c r="AA7" s="103"/>
      <c r="AB7" s="104"/>
      <c r="AC7" s="123" t="s">
        <v>41</v>
      </c>
    </row>
    <row r="8" spans="1:29" s="32" customFormat="1" ht="15.95" customHeight="1" x14ac:dyDescent="0.15">
      <c r="A8" s="71"/>
      <c r="B8" s="72" t="s">
        <v>211</v>
      </c>
      <c r="C8" s="127">
        <v>970</v>
      </c>
      <c r="D8" s="3"/>
      <c r="E8" s="117"/>
      <c r="F8" s="72" t="s">
        <v>211</v>
      </c>
      <c r="G8" s="127">
        <v>220</v>
      </c>
      <c r="H8" s="3"/>
      <c r="I8" s="71"/>
      <c r="J8" s="72" t="s">
        <v>419</v>
      </c>
      <c r="K8" s="127">
        <v>30</v>
      </c>
      <c r="L8" s="3"/>
      <c r="M8" s="71"/>
      <c r="N8" s="72" t="s">
        <v>419</v>
      </c>
      <c r="O8" s="127">
        <v>10</v>
      </c>
      <c r="P8" s="3"/>
      <c r="Q8" s="71"/>
      <c r="R8" s="72" t="s">
        <v>419</v>
      </c>
      <c r="S8" s="127">
        <v>5</v>
      </c>
      <c r="T8" s="3"/>
      <c r="U8" s="117"/>
      <c r="V8" s="72" t="s">
        <v>423</v>
      </c>
      <c r="W8" s="127">
        <v>20</v>
      </c>
      <c r="X8" s="3"/>
      <c r="Y8" s="128"/>
      <c r="Z8" s="72" t="s">
        <v>419</v>
      </c>
      <c r="AA8" s="127">
        <v>15</v>
      </c>
      <c r="AB8" s="3"/>
      <c r="AC8" s="31" t="s">
        <v>42</v>
      </c>
    </row>
    <row r="9" spans="1:29" s="32" customFormat="1" ht="15.95" customHeight="1" x14ac:dyDescent="0.15">
      <c r="A9" s="71"/>
      <c r="B9" s="72" t="s">
        <v>251</v>
      </c>
      <c r="C9" s="127">
        <v>1460</v>
      </c>
      <c r="D9" s="3"/>
      <c r="E9" s="117"/>
      <c r="F9" s="72" t="s">
        <v>251</v>
      </c>
      <c r="G9" s="127">
        <v>150</v>
      </c>
      <c r="H9" s="3"/>
      <c r="I9" s="71"/>
      <c r="J9" s="72" t="s">
        <v>420</v>
      </c>
      <c r="K9" s="127">
        <v>60</v>
      </c>
      <c r="L9" s="3"/>
      <c r="M9" s="71"/>
      <c r="N9" s="72" t="s">
        <v>420</v>
      </c>
      <c r="O9" s="127">
        <v>20</v>
      </c>
      <c r="P9" s="3"/>
      <c r="Q9" s="71"/>
      <c r="R9" s="72" t="s">
        <v>420</v>
      </c>
      <c r="S9" s="127">
        <v>10</v>
      </c>
      <c r="T9" s="3"/>
      <c r="U9" s="117"/>
      <c r="V9" s="72" t="s">
        <v>424</v>
      </c>
      <c r="W9" s="127">
        <v>20</v>
      </c>
      <c r="X9" s="3"/>
      <c r="Y9" s="128"/>
      <c r="Z9" s="72" t="s">
        <v>420</v>
      </c>
      <c r="AA9" s="127">
        <v>20</v>
      </c>
      <c r="AB9" s="3"/>
      <c r="AC9" s="31" t="s">
        <v>295</v>
      </c>
    </row>
    <row r="10" spans="1:29" s="32" customFormat="1" ht="15.95" customHeight="1" x14ac:dyDescent="0.15">
      <c r="A10" s="82"/>
      <c r="B10" s="83" t="s">
        <v>258</v>
      </c>
      <c r="C10" s="129">
        <v>1330</v>
      </c>
      <c r="D10" s="5"/>
      <c r="E10" s="105"/>
      <c r="F10" s="83" t="s">
        <v>250</v>
      </c>
      <c r="G10" s="129">
        <v>70</v>
      </c>
      <c r="H10" s="5"/>
      <c r="I10" s="82"/>
      <c r="J10" s="83" t="s">
        <v>421</v>
      </c>
      <c r="K10" s="129">
        <v>40</v>
      </c>
      <c r="L10" s="5"/>
      <c r="M10" s="82"/>
      <c r="N10" s="83" t="s">
        <v>421</v>
      </c>
      <c r="O10" s="129">
        <v>35</v>
      </c>
      <c r="P10" s="5"/>
      <c r="Q10" s="82"/>
      <c r="R10" s="83" t="s">
        <v>421</v>
      </c>
      <c r="S10" s="129">
        <v>10</v>
      </c>
      <c r="T10" s="5"/>
      <c r="U10" s="105"/>
      <c r="V10" s="83" t="s">
        <v>425</v>
      </c>
      <c r="W10" s="129">
        <v>10</v>
      </c>
      <c r="X10" s="5"/>
      <c r="Y10" s="130"/>
      <c r="Z10" s="83" t="s">
        <v>421</v>
      </c>
      <c r="AA10" s="129">
        <v>30</v>
      </c>
      <c r="AB10" s="5"/>
      <c r="AC10" s="31"/>
    </row>
    <row r="11" spans="1:29" s="32" customFormat="1" ht="15.95" customHeight="1" x14ac:dyDescent="0.15">
      <c r="A11" s="35"/>
      <c r="B11" s="44" t="s">
        <v>65</v>
      </c>
      <c r="C11" s="85">
        <f>SUM(C8:C10)</f>
        <v>3760</v>
      </c>
      <c r="D11" s="79">
        <f>SUM(D8:D10)</f>
        <v>0</v>
      </c>
      <c r="E11" s="35"/>
      <c r="F11" s="44" t="s">
        <v>65</v>
      </c>
      <c r="G11" s="85">
        <f>SUM(G8:G10)</f>
        <v>440</v>
      </c>
      <c r="H11" s="79">
        <f>SUM(H8:H10)</f>
        <v>0</v>
      </c>
      <c r="I11" s="35"/>
      <c r="J11" s="44" t="s">
        <v>65</v>
      </c>
      <c r="K11" s="85">
        <f>SUM(K8:K10)</f>
        <v>130</v>
      </c>
      <c r="L11" s="79">
        <f>SUM(L8:L10)</f>
        <v>0</v>
      </c>
      <c r="M11" s="35"/>
      <c r="N11" s="44" t="s">
        <v>65</v>
      </c>
      <c r="O11" s="85">
        <f>SUM(O8:O10)</f>
        <v>65</v>
      </c>
      <c r="P11" s="79">
        <f>SUM(P8:P10)</f>
        <v>0</v>
      </c>
      <c r="Q11" s="35"/>
      <c r="R11" s="44" t="s">
        <v>65</v>
      </c>
      <c r="S11" s="85">
        <f>SUM(S8:S10)</f>
        <v>25</v>
      </c>
      <c r="T11" s="79">
        <f>SUM(T8:T10)</f>
        <v>0</v>
      </c>
      <c r="U11" s="35"/>
      <c r="V11" s="44" t="s">
        <v>65</v>
      </c>
      <c r="W11" s="85">
        <f>SUM(W8:W10)</f>
        <v>50</v>
      </c>
      <c r="X11" s="79">
        <f>SUM(X8:X10)</f>
        <v>0</v>
      </c>
      <c r="Y11" s="35"/>
      <c r="Z11" s="44" t="s">
        <v>65</v>
      </c>
      <c r="AA11" s="85">
        <f>SUM(AA8:AA10)</f>
        <v>65</v>
      </c>
      <c r="AB11" s="79">
        <f>SUM(AB8:AB10)</f>
        <v>0</v>
      </c>
      <c r="AC11" s="31"/>
    </row>
    <row r="12" spans="1:29" s="32" customFormat="1" ht="15.95" customHeight="1" x14ac:dyDescent="0.15">
      <c r="A12" s="89"/>
      <c r="B12" s="90" t="s">
        <v>260</v>
      </c>
      <c r="C12" s="91"/>
      <c r="D12" s="92"/>
      <c r="E12" s="93"/>
      <c r="F12" s="94"/>
      <c r="G12" s="91"/>
      <c r="H12" s="92"/>
      <c r="I12" s="93"/>
      <c r="J12" s="94"/>
      <c r="K12" s="95" t="s">
        <v>262</v>
      </c>
      <c r="L12" s="96">
        <f>C15+G15+K15+O15+S15+W15+AA15</f>
        <v>2845</v>
      </c>
      <c r="M12" s="97"/>
      <c r="N12" s="94"/>
      <c r="O12" s="95" t="s">
        <v>263</v>
      </c>
      <c r="P12" s="98">
        <f>D15+H15+L15+P15+T15+X15+AB15</f>
        <v>0</v>
      </c>
      <c r="Q12" s="99"/>
      <c r="R12" s="100"/>
      <c r="S12" s="101"/>
      <c r="T12" s="102"/>
      <c r="U12" s="103"/>
      <c r="V12" s="103"/>
      <c r="W12" s="103"/>
      <c r="X12" s="103"/>
      <c r="Y12" s="103"/>
      <c r="Z12" s="103"/>
      <c r="AA12" s="103"/>
      <c r="AB12" s="104"/>
      <c r="AC12" s="31"/>
    </row>
    <row r="13" spans="1:29" s="32" customFormat="1" ht="15.95" customHeight="1" x14ac:dyDescent="0.15">
      <c r="A13" s="71"/>
      <c r="B13" s="72" t="s">
        <v>37</v>
      </c>
      <c r="C13" s="127">
        <v>810</v>
      </c>
      <c r="D13" s="3"/>
      <c r="E13" s="117"/>
      <c r="F13" s="72" t="s">
        <v>37</v>
      </c>
      <c r="G13" s="127">
        <v>50</v>
      </c>
      <c r="H13" s="3"/>
      <c r="I13" s="117"/>
      <c r="J13" s="72" t="s">
        <v>422</v>
      </c>
      <c r="K13" s="127">
        <v>20</v>
      </c>
      <c r="L13" s="3"/>
      <c r="M13" s="117"/>
      <c r="N13" s="72" t="s">
        <v>422</v>
      </c>
      <c r="O13" s="127">
        <v>10</v>
      </c>
      <c r="P13" s="3"/>
      <c r="Q13" s="117"/>
      <c r="R13" s="72" t="s">
        <v>422</v>
      </c>
      <c r="S13" s="127">
        <v>5</v>
      </c>
      <c r="T13" s="3"/>
      <c r="U13" s="117"/>
      <c r="V13" s="72" t="s">
        <v>426</v>
      </c>
      <c r="W13" s="127">
        <v>20</v>
      </c>
      <c r="X13" s="3"/>
      <c r="Y13" s="117"/>
      <c r="Z13" s="72" t="s">
        <v>422</v>
      </c>
      <c r="AA13" s="127">
        <v>5</v>
      </c>
      <c r="AB13" s="3"/>
    </row>
    <row r="14" spans="1:29" s="32" customFormat="1" ht="15.95" customHeight="1" x14ac:dyDescent="0.15">
      <c r="A14" s="82"/>
      <c r="B14" s="83" t="s">
        <v>261</v>
      </c>
      <c r="C14" s="129">
        <v>1450</v>
      </c>
      <c r="D14" s="5"/>
      <c r="E14" s="105"/>
      <c r="F14" s="83" t="s">
        <v>261</v>
      </c>
      <c r="G14" s="129">
        <v>210</v>
      </c>
      <c r="H14" s="5"/>
      <c r="I14" s="105"/>
      <c r="J14" s="83" t="s">
        <v>261</v>
      </c>
      <c r="K14" s="129">
        <v>70</v>
      </c>
      <c r="L14" s="5"/>
      <c r="M14" s="105"/>
      <c r="N14" s="83" t="s">
        <v>415</v>
      </c>
      <c r="O14" s="129">
        <v>15</v>
      </c>
      <c r="P14" s="5"/>
      <c r="Q14" s="105"/>
      <c r="R14" s="83" t="s">
        <v>415</v>
      </c>
      <c r="S14" s="129">
        <v>10</v>
      </c>
      <c r="T14" s="5"/>
      <c r="U14" s="105"/>
      <c r="V14" s="83" t="s">
        <v>427</v>
      </c>
      <c r="W14" s="129">
        <v>140</v>
      </c>
      <c r="X14" s="5"/>
      <c r="Y14" s="105"/>
      <c r="Z14" s="83" t="s">
        <v>431</v>
      </c>
      <c r="AA14" s="129">
        <v>30</v>
      </c>
      <c r="AB14" s="5"/>
    </row>
    <row r="15" spans="1:29" s="32" customFormat="1" ht="15.95" customHeight="1" x14ac:dyDescent="0.15">
      <c r="A15" s="35"/>
      <c r="B15" s="44" t="s">
        <v>65</v>
      </c>
      <c r="C15" s="85">
        <f>SUM(C13:C14)</f>
        <v>2260</v>
      </c>
      <c r="D15" s="79">
        <f>SUM(D13:D14)</f>
        <v>0</v>
      </c>
      <c r="E15" s="35"/>
      <c r="F15" s="44" t="s">
        <v>65</v>
      </c>
      <c r="G15" s="85">
        <f>SUM(G13:G14)</f>
        <v>260</v>
      </c>
      <c r="H15" s="79">
        <f>SUM(H13:H14)</f>
        <v>0</v>
      </c>
      <c r="I15" s="35"/>
      <c r="J15" s="44" t="s">
        <v>65</v>
      </c>
      <c r="K15" s="85">
        <f>SUM(K13:K14)</f>
        <v>90</v>
      </c>
      <c r="L15" s="79">
        <f>SUM(L13:L14)</f>
        <v>0</v>
      </c>
      <c r="M15" s="35"/>
      <c r="N15" s="44" t="s">
        <v>65</v>
      </c>
      <c r="O15" s="85">
        <f>SUM(O13:O14)</f>
        <v>25</v>
      </c>
      <c r="P15" s="79">
        <f>SUM(P13:P14)</f>
        <v>0</v>
      </c>
      <c r="Q15" s="35"/>
      <c r="R15" s="44" t="s">
        <v>65</v>
      </c>
      <c r="S15" s="85">
        <f>SUM(S13:S14)</f>
        <v>15</v>
      </c>
      <c r="T15" s="79">
        <f>SUM(T13:T14)</f>
        <v>0</v>
      </c>
      <c r="U15" s="35"/>
      <c r="V15" s="44" t="s">
        <v>65</v>
      </c>
      <c r="W15" s="85">
        <f>SUM(W13:W14)</f>
        <v>160</v>
      </c>
      <c r="X15" s="79">
        <f>SUM(X13:X14)</f>
        <v>0</v>
      </c>
      <c r="Y15" s="35"/>
      <c r="Z15" s="44" t="s">
        <v>65</v>
      </c>
      <c r="AA15" s="85">
        <f>SUM(AA13:AA14)</f>
        <v>35</v>
      </c>
      <c r="AB15" s="79">
        <f>SUM(AB13:AB14)</f>
        <v>0</v>
      </c>
      <c r="AC15" s="31"/>
    </row>
    <row r="16" spans="1:29" s="32" customFormat="1" ht="15.95" customHeight="1" x14ac:dyDescent="0.15">
      <c r="A16" s="89"/>
      <c r="B16" s="90" t="s">
        <v>254</v>
      </c>
      <c r="C16" s="91"/>
      <c r="D16" s="92"/>
      <c r="E16" s="93"/>
      <c r="F16" s="94"/>
      <c r="G16" s="91"/>
      <c r="H16" s="92"/>
      <c r="I16" s="93"/>
      <c r="J16" s="94"/>
      <c r="K16" s="95" t="s">
        <v>255</v>
      </c>
      <c r="L16" s="96">
        <f>C20+G20+K20+O20+S20+W20+AA20</f>
        <v>3160</v>
      </c>
      <c r="M16" s="97"/>
      <c r="N16" s="94"/>
      <c r="O16" s="95" t="s">
        <v>256</v>
      </c>
      <c r="P16" s="98">
        <f>D20+H20+L20+P20+T20+X20+AB20</f>
        <v>0</v>
      </c>
      <c r="Q16" s="99"/>
      <c r="R16" s="100"/>
      <c r="S16" s="101"/>
      <c r="T16" s="102"/>
      <c r="U16" s="103"/>
      <c r="V16" s="103"/>
      <c r="W16" s="103"/>
      <c r="X16" s="103"/>
      <c r="Y16" s="103"/>
      <c r="Z16" s="103"/>
      <c r="AA16" s="103"/>
      <c r="AB16" s="104"/>
      <c r="AC16" s="31"/>
    </row>
    <row r="17" spans="1:29" s="32" customFormat="1" ht="15.95" customHeight="1" x14ac:dyDescent="0.15">
      <c r="A17" s="71"/>
      <c r="B17" s="72" t="s">
        <v>38</v>
      </c>
      <c r="C17" s="127">
        <v>1530</v>
      </c>
      <c r="D17" s="3"/>
      <c r="E17" s="71"/>
      <c r="F17" s="72" t="s">
        <v>311</v>
      </c>
      <c r="G17" s="127">
        <v>150</v>
      </c>
      <c r="H17" s="3"/>
      <c r="I17" s="71"/>
      <c r="J17" s="72" t="s">
        <v>311</v>
      </c>
      <c r="K17" s="127">
        <v>90</v>
      </c>
      <c r="L17" s="3"/>
      <c r="M17" s="71"/>
      <c r="N17" s="72" t="s">
        <v>416</v>
      </c>
      <c r="O17" s="127">
        <v>20</v>
      </c>
      <c r="P17" s="3"/>
      <c r="Q17" s="71"/>
      <c r="R17" s="72" t="s">
        <v>416</v>
      </c>
      <c r="S17" s="127">
        <v>10</v>
      </c>
      <c r="T17" s="3"/>
      <c r="U17" s="71"/>
      <c r="V17" s="72" t="s">
        <v>428</v>
      </c>
      <c r="W17" s="127">
        <v>30</v>
      </c>
      <c r="X17" s="3"/>
      <c r="Y17" s="71"/>
      <c r="Z17" s="72" t="s">
        <v>416</v>
      </c>
      <c r="AA17" s="127">
        <v>35</v>
      </c>
      <c r="AB17" s="3"/>
      <c r="AC17" s="31"/>
    </row>
    <row r="18" spans="1:29" s="32" customFormat="1" ht="15.95" customHeight="1" x14ac:dyDescent="0.15">
      <c r="A18" s="71"/>
      <c r="B18" s="72" t="s">
        <v>253</v>
      </c>
      <c r="C18" s="127">
        <v>1160</v>
      </c>
      <c r="D18" s="3"/>
      <c r="E18" s="71"/>
      <c r="F18" s="72" t="s">
        <v>417</v>
      </c>
      <c r="G18" s="127">
        <v>40</v>
      </c>
      <c r="H18" s="3"/>
      <c r="I18" s="71"/>
      <c r="J18" s="72" t="s">
        <v>417</v>
      </c>
      <c r="K18" s="127">
        <v>35</v>
      </c>
      <c r="L18" s="3"/>
      <c r="M18" s="71"/>
      <c r="N18" s="72" t="s">
        <v>417</v>
      </c>
      <c r="O18" s="127">
        <v>15</v>
      </c>
      <c r="P18" s="3"/>
      <c r="Q18" s="71"/>
      <c r="R18" s="72" t="s">
        <v>417</v>
      </c>
      <c r="S18" s="127">
        <v>15</v>
      </c>
      <c r="T18" s="3"/>
      <c r="U18" s="71"/>
      <c r="V18" s="72" t="s">
        <v>417</v>
      </c>
      <c r="W18" s="127">
        <v>10</v>
      </c>
      <c r="X18" s="3"/>
      <c r="Y18" s="71"/>
      <c r="Z18" s="72" t="s">
        <v>417</v>
      </c>
      <c r="AA18" s="127">
        <v>20</v>
      </c>
      <c r="AB18" s="3"/>
      <c r="AC18" s="31"/>
    </row>
    <row r="19" spans="1:29" s="32" customFormat="1" ht="15.95" customHeight="1" x14ac:dyDescent="0.15">
      <c r="A19" s="82"/>
      <c r="B19" s="83"/>
      <c r="C19" s="129"/>
      <c r="D19" s="5"/>
      <c r="E19" s="82"/>
      <c r="F19" s="83"/>
      <c r="G19" s="129"/>
      <c r="H19" s="5"/>
      <c r="I19" s="82"/>
      <c r="J19" s="83"/>
      <c r="K19" s="129"/>
      <c r="L19" s="5"/>
      <c r="M19" s="82"/>
      <c r="N19" s="83"/>
      <c r="O19" s="129"/>
      <c r="P19" s="5"/>
      <c r="Q19" s="82"/>
      <c r="R19" s="83"/>
      <c r="S19" s="129"/>
      <c r="T19" s="5"/>
      <c r="U19" s="82"/>
      <c r="V19" s="83"/>
      <c r="W19" s="129"/>
      <c r="X19" s="5"/>
      <c r="Y19" s="82"/>
      <c r="Z19" s="83"/>
      <c r="AA19" s="129"/>
      <c r="AB19" s="5"/>
      <c r="AC19" s="31"/>
    </row>
    <row r="20" spans="1:29" s="32" customFormat="1" ht="15.95" customHeight="1" x14ac:dyDescent="0.15">
      <c r="A20" s="35"/>
      <c r="B20" s="44" t="s">
        <v>65</v>
      </c>
      <c r="C20" s="85">
        <f>SUM(C17:C19)</f>
        <v>2690</v>
      </c>
      <c r="D20" s="79">
        <f>SUM(D17:D19)</f>
        <v>0</v>
      </c>
      <c r="E20" s="35"/>
      <c r="F20" s="44" t="s">
        <v>65</v>
      </c>
      <c r="G20" s="85">
        <f>SUM(G17:G19)</f>
        <v>190</v>
      </c>
      <c r="H20" s="79">
        <f>SUM(H17:H19)</f>
        <v>0</v>
      </c>
      <c r="I20" s="35"/>
      <c r="J20" s="44" t="s">
        <v>65</v>
      </c>
      <c r="K20" s="85">
        <f>SUM(K17:K19)</f>
        <v>125</v>
      </c>
      <c r="L20" s="79">
        <f>SUM(L17:L19)</f>
        <v>0</v>
      </c>
      <c r="M20" s="35"/>
      <c r="N20" s="44" t="s">
        <v>65</v>
      </c>
      <c r="O20" s="85">
        <f>SUM(O17:O19)</f>
        <v>35</v>
      </c>
      <c r="P20" s="79">
        <f>SUM(P17:P19)</f>
        <v>0</v>
      </c>
      <c r="Q20" s="35"/>
      <c r="R20" s="44" t="s">
        <v>65</v>
      </c>
      <c r="S20" s="85">
        <f>SUM(S17:S19)</f>
        <v>25</v>
      </c>
      <c r="T20" s="79">
        <f>SUM(T17:T19)</f>
        <v>0</v>
      </c>
      <c r="U20" s="35"/>
      <c r="V20" s="44" t="s">
        <v>65</v>
      </c>
      <c r="W20" s="85">
        <f>SUM(W17:W19)</f>
        <v>40</v>
      </c>
      <c r="X20" s="79">
        <f>SUM(X17:X19)</f>
        <v>0</v>
      </c>
      <c r="Y20" s="35"/>
      <c r="Z20" s="44" t="s">
        <v>65</v>
      </c>
      <c r="AA20" s="85">
        <f>SUM(AA17:AA19)</f>
        <v>55</v>
      </c>
      <c r="AB20" s="79">
        <f>SUM(AB17:AB19)</f>
        <v>0</v>
      </c>
      <c r="AC20" s="31"/>
    </row>
    <row r="21" spans="1:29" s="32" customFormat="1" ht="15.95" customHeight="1" x14ac:dyDescent="0.15">
      <c r="A21" s="35"/>
      <c r="B21" s="44" t="s">
        <v>88</v>
      </c>
      <c r="C21" s="85">
        <f>SUM(C11,C15,C20)</f>
        <v>8710</v>
      </c>
      <c r="D21" s="79">
        <f>SUM(D20,D11,D15)</f>
        <v>0</v>
      </c>
      <c r="E21" s="35"/>
      <c r="F21" s="44" t="s">
        <v>89</v>
      </c>
      <c r="G21" s="85">
        <f>SUM(G11,G15,G20)</f>
        <v>890</v>
      </c>
      <c r="H21" s="79">
        <f>SUM(H20,H11,H15)</f>
        <v>0</v>
      </c>
      <c r="I21" s="35"/>
      <c r="J21" s="44" t="s">
        <v>89</v>
      </c>
      <c r="K21" s="85">
        <f>SUM(K11,K15,K20)</f>
        <v>345</v>
      </c>
      <c r="L21" s="79">
        <f>SUM(L20,L11,L15)</f>
        <v>0</v>
      </c>
      <c r="M21" s="35"/>
      <c r="N21" s="44" t="s">
        <v>89</v>
      </c>
      <c r="O21" s="85">
        <f>SUM(O11,O15,O20)</f>
        <v>125</v>
      </c>
      <c r="P21" s="79">
        <f>SUM(P20,P11,P15)</f>
        <v>0</v>
      </c>
      <c r="Q21" s="35"/>
      <c r="R21" s="44" t="s">
        <v>89</v>
      </c>
      <c r="S21" s="85">
        <f>SUM(S11,S15,S20)</f>
        <v>65</v>
      </c>
      <c r="T21" s="79">
        <f>SUM(T20,T11,T15)</f>
        <v>0</v>
      </c>
      <c r="U21" s="35"/>
      <c r="V21" s="44" t="s">
        <v>89</v>
      </c>
      <c r="W21" s="85">
        <f>SUM(W11,W15,W20)</f>
        <v>250</v>
      </c>
      <c r="X21" s="79">
        <f>SUM(X20,X11,X15)</f>
        <v>0</v>
      </c>
      <c r="Y21" s="35"/>
      <c r="Z21" s="44" t="s">
        <v>89</v>
      </c>
      <c r="AA21" s="85">
        <f>SUM(AA11,AA15,AA20)</f>
        <v>155</v>
      </c>
      <c r="AB21" s="79">
        <f>SUM(AB20,AB11,AB15)</f>
        <v>0</v>
      </c>
      <c r="AC21" s="31"/>
    </row>
    <row r="22" spans="1:29" ht="15.95" customHeight="1" x14ac:dyDescent="0.15">
      <c r="B22" s="223" t="s">
        <v>387</v>
      </c>
      <c r="V22" s="125"/>
      <c r="W22" s="125"/>
      <c r="Z22" s="126"/>
      <c r="AA22" s="24"/>
      <c r="AB22" s="6" t="s">
        <v>358</v>
      </c>
    </row>
  </sheetData>
  <sheetProtection algorithmName="SHA-512" hashValue="18tQ4H+k4KrJd9i0S8T1D6OxjnCe+xM5LzWOiHiS7w+5A3DYUQvEgrFUHTOtSyTzg67ouZe2M6f0v12iS2+TPg==" saltValue="IGis/U3tbeU2tgBNYLFym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32"/>
  <sheetViews>
    <sheetView zoomScale="90" workbookViewId="0">
      <selection activeCell="D8" sqref="D8"/>
    </sheetView>
  </sheetViews>
  <sheetFormatPr defaultRowHeight="13.5" x14ac:dyDescent="0.15"/>
  <cols>
    <col min="1" max="1" width="3.125" style="23" customWidth="1"/>
    <col min="2" max="2" width="7.125" style="24" customWidth="1"/>
    <col min="3" max="3" width="5.625" style="25" customWidth="1"/>
    <col min="4" max="4" width="6.625" style="26" customWidth="1"/>
    <col min="5" max="5" width="3.125" style="27" customWidth="1"/>
    <col min="6" max="6" width="7.125" style="24" customWidth="1"/>
    <col min="7" max="7" width="5.625" style="25" customWidth="1"/>
    <col min="8" max="8" width="6.625" style="26" customWidth="1"/>
    <col min="9" max="9" width="3.125" style="27" customWidth="1"/>
    <col min="10" max="10" width="7.125" style="24" customWidth="1"/>
    <col min="11" max="11" width="5.625" style="25" customWidth="1"/>
    <col min="12" max="12" width="6.625" style="26" customWidth="1"/>
    <col min="13" max="13" width="3.125" style="27" customWidth="1"/>
    <col min="14" max="14" width="7.125" style="24" customWidth="1"/>
    <col min="15" max="15" width="5.625" style="25" customWidth="1"/>
    <col min="16" max="16" width="6.625" style="28" customWidth="1"/>
    <col min="17" max="17" width="3.125" style="27" customWidth="1"/>
    <col min="18" max="18" width="7.125" style="24" customWidth="1"/>
    <col min="19" max="19" width="5.625" style="25" customWidth="1"/>
    <col min="20" max="20" width="6.625" style="28" customWidth="1"/>
    <col min="21" max="21" width="3.125" style="27" customWidth="1"/>
    <col min="22" max="22" width="7.125" style="24" customWidth="1"/>
    <col min="23" max="23" width="5.625" style="25" customWidth="1"/>
    <col min="24" max="24" width="6.625" style="28" customWidth="1"/>
    <col min="25" max="25" width="3.125" style="29" customWidth="1"/>
    <col min="26" max="26" width="7.125" style="25" customWidth="1"/>
    <col min="27" max="27" width="5.625" style="25" customWidth="1"/>
    <col min="28" max="28" width="6.625" style="28" customWidth="1"/>
    <col min="29" max="29" width="2.625" style="86" customWidth="1"/>
    <col min="30" max="16384" width="9" style="87"/>
  </cols>
  <sheetData>
    <row r="1" spans="1:29" ht="15" customHeight="1" x14ac:dyDescent="0.15">
      <c r="AB1" s="30" t="str">
        <f>鳥取1!AB1</f>
        <v>2026年2月</v>
      </c>
    </row>
    <row r="2" spans="1:29" ht="15" customHeight="1" x14ac:dyDescent="0.15">
      <c r="AB2" s="33" t="str">
        <f>鳥取1!AB2</f>
        <v>鳥取県部数表</v>
      </c>
    </row>
    <row r="3" spans="1:29" ht="15" customHeight="1" x14ac:dyDescent="0.15">
      <c r="AB3" s="34"/>
    </row>
    <row r="4" spans="1:29" ht="4.5" customHeight="1" x14ac:dyDescent="0.15"/>
    <row r="5" spans="1:29" ht="15.95" customHeight="1" x14ac:dyDescent="0.15">
      <c r="A5" s="35"/>
      <c r="B5" s="88" t="s">
        <v>207</v>
      </c>
      <c r="C5" s="37" t="s">
        <v>3</v>
      </c>
      <c r="D5" s="38" t="s">
        <v>4</v>
      </c>
      <c r="E5" s="35"/>
      <c r="F5" s="88" t="s">
        <v>208</v>
      </c>
      <c r="G5" s="37" t="s">
        <v>3</v>
      </c>
      <c r="H5" s="38" t="s">
        <v>4</v>
      </c>
      <c r="I5" s="35"/>
      <c r="J5" s="88" t="s">
        <v>209</v>
      </c>
      <c r="K5" s="37" t="s">
        <v>3</v>
      </c>
      <c r="L5" s="38" t="s">
        <v>4</v>
      </c>
      <c r="M5" s="35"/>
      <c r="N5" s="88" t="s">
        <v>91</v>
      </c>
      <c r="O5" s="37" t="s">
        <v>3</v>
      </c>
      <c r="P5" s="38" t="s">
        <v>4</v>
      </c>
      <c r="Q5" s="35"/>
      <c r="R5" s="88" t="s">
        <v>92</v>
      </c>
      <c r="S5" s="37" t="s">
        <v>3</v>
      </c>
      <c r="T5" s="38" t="s">
        <v>4</v>
      </c>
      <c r="U5" s="35"/>
      <c r="V5" s="88" t="s">
        <v>90</v>
      </c>
      <c r="W5" s="37" t="s">
        <v>3</v>
      </c>
      <c r="X5" s="38" t="s">
        <v>4</v>
      </c>
      <c r="Y5" s="35"/>
      <c r="Z5" s="88" t="s">
        <v>93</v>
      </c>
      <c r="AA5" s="37" t="s">
        <v>3</v>
      </c>
      <c r="AB5" s="38" t="s">
        <v>4</v>
      </c>
      <c r="AC5" s="39">
        <v>6</v>
      </c>
    </row>
    <row r="6" spans="1:29" ht="15.95" customHeight="1" x14ac:dyDescent="0.15">
      <c r="A6" s="35"/>
      <c r="B6" s="40" t="s">
        <v>124</v>
      </c>
      <c r="C6" s="41"/>
      <c r="D6" s="42"/>
      <c r="E6" s="43"/>
      <c r="F6" s="44"/>
      <c r="G6" s="41"/>
      <c r="H6" s="42"/>
      <c r="I6" s="43"/>
      <c r="J6" s="44"/>
      <c r="K6" s="45" t="s">
        <v>125</v>
      </c>
      <c r="L6" s="46">
        <f>C22+G22+K22+O22+S22+W22+AA22</f>
        <v>3925</v>
      </c>
      <c r="M6" s="47"/>
      <c r="N6" s="44"/>
      <c r="O6" s="45" t="s">
        <v>126</v>
      </c>
      <c r="P6" s="48">
        <f>D22+H22+L22+P22+T22+X22+AB22</f>
        <v>0</v>
      </c>
      <c r="Q6" s="49"/>
      <c r="R6" s="50"/>
      <c r="S6" s="51"/>
      <c r="T6" s="52"/>
      <c r="U6" s="53"/>
      <c r="V6" s="53"/>
      <c r="W6" s="53"/>
      <c r="X6" s="53"/>
      <c r="Y6" s="53"/>
      <c r="Z6" s="53"/>
      <c r="AA6" s="53"/>
      <c r="AB6" s="54"/>
    </row>
    <row r="7" spans="1:29" ht="15.95" customHeight="1" x14ac:dyDescent="0.15">
      <c r="A7" s="89"/>
      <c r="B7" s="90" t="s">
        <v>115</v>
      </c>
      <c r="C7" s="91"/>
      <c r="D7" s="92"/>
      <c r="E7" s="93"/>
      <c r="F7" s="94"/>
      <c r="G7" s="91"/>
      <c r="H7" s="92"/>
      <c r="I7" s="93"/>
      <c r="J7" s="94"/>
      <c r="K7" s="95" t="s">
        <v>116</v>
      </c>
      <c r="L7" s="96">
        <f>C9+G9+K9+O9+S9+W9+AA9</f>
        <v>885</v>
      </c>
      <c r="M7" s="97"/>
      <c r="N7" s="94"/>
      <c r="O7" s="95" t="s">
        <v>117</v>
      </c>
      <c r="P7" s="98">
        <f>D9+H9+L9+P9+T9+X9+AB9</f>
        <v>0</v>
      </c>
      <c r="Q7" s="99"/>
      <c r="R7" s="100"/>
      <c r="S7" s="101"/>
      <c r="T7" s="102"/>
      <c r="U7" s="103"/>
      <c r="V7" s="103"/>
      <c r="W7" s="103"/>
      <c r="X7" s="103"/>
      <c r="Y7" s="103"/>
      <c r="Z7" s="103"/>
      <c r="AA7" s="103"/>
      <c r="AB7" s="104"/>
      <c r="AC7" s="86" t="s">
        <v>293</v>
      </c>
    </row>
    <row r="8" spans="1:29" ht="15.95" customHeight="1" x14ac:dyDescent="0.15">
      <c r="A8" s="82"/>
      <c r="B8" s="83" t="s">
        <v>129</v>
      </c>
      <c r="C8" s="84">
        <v>750</v>
      </c>
      <c r="D8" s="5"/>
      <c r="E8" s="105"/>
      <c r="F8" s="83" t="s">
        <v>492</v>
      </c>
      <c r="G8" s="84">
        <v>20</v>
      </c>
      <c r="H8" s="5"/>
      <c r="I8" s="82"/>
      <c r="J8" s="83" t="s">
        <v>492</v>
      </c>
      <c r="K8" s="84">
        <v>20</v>
      </c>
      <c r="L8" s="5"/>
      <c r="M8" s="105"/>
      <c r="N8" s="83" t="s">
        <v>492</v>
      </c>
      <c r="O8" s="84">
        <v>10</v>
      </c>
      <c r="P8" s="5"/>
      <c r="Q8" s="105"/>
      <c r="R8" s="83" t="s">
        <v>492</v>
      </c>
      <c r="S8" s="84">
        <v>5</v>
      </c>
      <c r="T8" s="5"/>
      <c r="U8" s="105"/>
      <c r="V8" s="83" t="s">
        <v>129</v>
      </c>
      <c r="W8" s="84">
        <v>70</v>
      </c>
      <c r="X8" s="5"/>
      <c r="Y8" s="106"/>
      <c r="Z8" s="83" t="s">
        <v>492</v>
      </c>
      <c r="AA8" s="84">
        <v>10</v>
      </c>
      <c r="AB8" s="5"/>
      <c r="AC8" s="86" t="s">
        <v>294</v>
      </c>
    </row>
    <row r="9" spans="1:29" ht="15.95" customHeight="1" x14ac:dyDescent="0.15">
      <c r="A9" s="35"/>
      <c r="B9" s="44" t="s">
        <v>127</v>
      </c>
      <c r="C9" s="85">
        <f>SUM(C8)</f>
        <v>750</v>
      </c>
      <c r="D9" s="79">
        <f>SUM(D8)</f>
        <v>0</v>
      </c>
      <c r="E9" s="35"/>
      <c r="F9" s="44" t="s">
        <v>127</v>
      </c>
      <c r="G9" s="85">
        <f>SUM(G8)</f>
        <v>20</v>
      </c>
      <c r="H9" s="79">
        <f>SUM(H8)</f>
        <v>0</v>
      </c>
      <c r="I9" s="35"/>
      <c r="J9" s="44" t="s">
        <v>127</v>
      </c>
      <c r="K9" s="85">
        <f>SUM(K8)</f>
        <v>20</v>
      </c>
      <c r="L9" s="79">
        <f>SUM(L8)</f>
        <v>0</v>
      </c>
      <c r="M9" s="35"/>
      <c r="N9" s="44" t="s">
        <v>127</v>
      </c>
      <c r="O9" s="85">
        <f>SUM(O8)</f>
        <v>10</v>
      </c>
      <c r="P9" s="79">
        <f>SUM(P8)</f>
        <v>0</v>
      </c>
      <c r="Q9" s="35"/>
      <c r="R9" s="44" t="s">
        <v>127</v>
      </c>
      <c r="S9" s="85">
        <f>SUM(S8)</f>
        <v>5</v>
      </c>
      <c r="T9" s="79">
        <f>SUM(T8)</f>
        <v>0</v>
      </c>
      <c r="U9" s="35"/>
      <c r="V9" s="44" t="s">
        <v>127</v>
      </c>
      <c r="W9" s="85">
        <f>SUM(W8)</f>
        <v>70</v>
      </c>
      <c r="X9" s="79">
        <f>SUM(X8)</f>
        <v>0</v>
      </c>
      <c r="Y9" s="35"/>
      <c r="Z9" s="44" t="s">
        <v>127</v>
      </c>
      <c r="AA9" s="85">
        <f>SUM(AA8)</f>
        <v>10</v>
      </c>
      <c r="AB9" s="79">
        <f>SUM(AB8)</f>
        <v>0</v>
      </c>
      <c r="AC9" s="86" t="s">
        <v>295</v>
      </c>
    </row>
    <row r="10" spans="1:29" ht="15.95" customHeight="1" x14ac:dyDescent="0.15">
      <c r="A10" s="89"/>
      <c r="B10" s="90" t="s">
        <v>118</v>
      </c>
      <c r="C10" s="91"/>
      <c r="D10" s="92"/>
      <c r="E10" s="93"/>
      <c r="F10" s="94"/>
      <c r="G10" s="91"/>
      <c r="H10" s="92"/>
      <c r="I10" s="93"/>
      <c r="J10" s="94"/>
      <c r="K10" s="95" t="s">
        <v>119</v>
      </c>
      <c r="L10" s="96">
        <f>C13+G13+K13+O13+S13+W13+AA13</f>
        <v>1240</v>
      </c>
      <c r="M10" s="97"/>
      <c r="N10" s="94"/>
      <c r="O10" s="95" t="s">
        <v>120</v>
      </c>
      <c r="P10" s="98">
        <f>D13+H13+L13+P13+T13+X13+AB13</f>
        <v>0</v>
      </c>
      <c r="Q10" s="99"/>
      <c r="R10" s="100"/>
      <c r="S10" s="101"/>
      <c r="T10" s="102"/>
      <c r="U10" s="103"/>
      <c r="V10" s="103"/>
      <c r="W10" s="103"/>
      <c r="X10" s="103"/>
      <c r="Y10" s="103"/>
      <c r="Z10" s="103"/>
      <c r="AA10" s="103"/>
      <c r="AB10" s="104"/>
    </row>
    <row r="11" spans="1:29" ht="15.95" customHeight="1" x14ac:dyDescent="0.15">
      <c r="A11" s="107"/>
      <c r="B11" s="108" t="s">
        <v>252</v>
      </c>
      <c r="C11" s="109">
        <v>860</v>
      </c>
      <c r="D11" s="2"/>
      <c r="E11" s="110"/>
      <c r="F11" s="108" t="s">
        <v>130</v>
      </c>
      <c r="G11" s="109">
        <v>130</v>
      </c>
      <c r="H11" s="2"/>
      <c r="I11" s="107"/>
      <c r="J11" s="108" t="s">
        <v>130</v>
      </c>
      <c r="K11" s="109">
        <v>25</v>
      </c>
      <c r="L11" s="2"/>
      <c r="M11" s="110"/>
      <c r="N11" s="108" t="s">
        <v>418</v>
      </c>
      <c r="O11" s="109">
        <v>10</v>
      </c>
      <c r="P11" s="2"/>
      <c r="Q11" s="110"/>
      <c r="R11" s="108" t="s">
        <v>418</v>
      </c>
      <c r="S11" s="109">
        <v>5</v>
      </c>
      <c r="T11" s="2"/>
      <c r="U11" s="110"/>
      <c r="V11" s="108"/>
      <c r="W11" s="109"/>
      <c r="X11" s="2"/>
      <c r="Y11" s="111"/>
      <c r="Z11" s="108" t="s">
        <v>418</v>
      </c>
      <c r="AA11" s="109">
        <v>5</v>
      </c>
      <c r="AB11" s="2"/>
      <c r="AC11" s="86" t="s">
        <v>10</v>
      </c>
    </row>
    <row r="12" spans="1:29" ht="15.95" customHeight="1" x14ac:dyDescent="0.15">
      <c r="A12" s="112"/>
      <c r="B12" s="113" t="s">
        <v>212</v>
      </c>
      <c r="C12" s="114" t="s">
        <v>213</v>
      </c>
      <c r="D12" s="1"/>
      <c r="E12" s="115"/>
      <c r="F12" s="113" t="s">
        <v>131</v>
      </c>
      <c r="G12" s="114">
        <v>90</v>
      </c>
      <c r="H12" s="1"/>
      <c r="I12" s="115"/>
      <c r="J12" s="113" t="s">
        <v>493</v>
      </c>
      <c r="K12" s="114">
        <v>10</v>
      </c>
      <c r="L12" s="1"/>
      <c r="M12" s="115"/>
      <c r="N12" s="113" t="s">
        <v>493</v>
      </c>
      <c r="O12" s="114">
        <v>5</v>
      </c>
      <c r="P12" s="1"/>
      <c r="Q12" s="115"/>
      <c r="R12" s="113" t="s">
        <v>493</v>
      </c>
      <c r="S12" s="114">
        <v>5</v>
      </c>
      <c r="T12" s="1"/>
      <c r="U12" s="115"/>
      <c r="V12" s="113" t="s">
        <v>429</v>
      </c>
      <c r="W12" s="73">
        <v>90</v>
      </c>
      <c r="X12" s="1"/>
      <c r="Y12" s="116"/>
      <c r="Z12" s="113" t="s">
        <v>493</v>
      </c>
      <c r="AA12" s="114">
        <v>5</v>
      </c>
      <c r="AB12" s="1"/>
      <c r="AC12" s="86" t="s">
        <v>11</v>
      </c>
    </row>
    <row r="13" spans="1:29" ht="15.95" customHeight="1" x14ac:dyDescent="0.15">
      <c r="A13" s="35"/>
      <c r="B13" s="44" t="s">
        <v>127</v>
      </c>
      <c r="C13" s="85">
        <f>SUM(C11:C12)</f>
        <v>860</v>
      </c>
      <c r="D13" s="79">
        <f>SUM(D11:D12)</f>
        <v>0</v>
      </c>
      <c r="E13" s="35"/>
      <c r="F13" s="44" t="s">
        <v>127</v>
      </c>
      <c r="G13" s="85">
        <f>SUM(G11:G12)</f>
        <v>220</v>
      </c>
      <c r="H13" s="79">
        <f>SUM(H11:H12)</f>
        <v>0</v>
      </c>
      <c r="I13" s="35"/>
      <c r="J13" s="44" t="s">
        <v>127</v>
      </c>
      <c r="K13" s="85">
        <f>SUM(K11:K12)</f>
        <v>35</v>
      </c>
      <c r="L13" s="79">
        <f>SUM(L11:L12)</f>
        <v>0</v>
      </c>
      <c r="M13" s="35"/>
      <c r="N13" s="44" t="s">
        <v>127</v>
      </c>
      <c r="O13" s="85">
        <f>SUM(O11:O12)</f>
        <v>15</v>
      </c>
      <c r="P13" s="79">
        <f>SUM(P11:P12)</f>
        <v>0</v>
      </c>
      <c r="Q13" s="35"/>
      <c r="R13" s="44" t="s">
        <v>127</v>
      </c>
      <c r="S13" s="85">
        <f>SUM(S11:S12)</f>
        <v>10</v>
      </c>
      <c r="T13" s="79">
        <f>SUM(T11:T12)</f>
        <v>0</v>
      </c>
      <c r="U13" s="35"/>
      <c r="V13" s="44" t="s">
        <v>127</v>
      </c>
      <c r="W13" s="85">
        <f>SUM(W11:W12)</f>
        <v>90</v>
      </c>
      <c r="X13" s="79">
        <f>SUM(X11:X12)</f>
        <v>0</v>
      </c>
      <c r="Y13" s="35"/>
      <c r="Z13" s="44" t="s">
        <v>127</v>
      </c>
      <c r="AA13" s="85">
        <f>SUM(AA11:AA12)</f>
        <v>10</v>
      </c>
      <c r="AB13" s="79">
        <f>SUM(AB11:AB12)</f>
        <v>0</v>
      </c>
      <c r="AC13" s="86" t="s">
        <v>12</v>
      </c>
    </row>
    <row r="14" spans="1:29" ht="15.95" customHeight="1" x14ac:dyDescent="0.15">
      <c r="A14" s="89"/>
      <c r="B14" s="90" t="s">
        <v>121</v>
      </c>
      <c r="C14" s="91"/>
      <c r="D14" s="92"/>
      <c r="E14" s="93"/>
      <c r="F14" s="94"/>
      <c r="G14" s="91"/>
      <c r="H14" s="92"/>
      <c r="I14" s="93"/>
      <c r="J14" s="94"/>
      <c r="K14" s="95" t="s">
        <v>122</v>
      </c>
      <c r="L14" s="96">
        <f>C21+G21+K21+O21+S21+W21+AA21</f>
        <v>1800</v>
      </c>
      <c r="M14" s="97"/>
      <c r="N14" s="94"/>
      <c r="O14" s="95" t="s">
        <v>123</v>
      </c>
      <c r="P14" s="98">
        <f>D21+H21+L21+P21+T21+X21+AB21</f>
        <v>0</v>
      </c>
      <c r="Q14" s="99"/>
      <c r="R14" s="100"/>
      <c r="S14" s="101"/>
      <c r="T14" s="102"/>
      <c r="U14" s="103"/>
      <c r="V14" s="103"/>
      <c r="W14" s="103"/>
      <c r="X14" s="103"/>
      <c r="Y14" s="103"/>
      <c r="Z14" s="103"/>
      <c r="AA14" s="103"/>
      <c r="AB14" s="104"/>
    </row>
    <row r="15" spans="1:29" ht="15.95" customHeight="1" x14ac:dyDescent="0.15">
      <c r="A15" s="71"/>
      <c r="B15" s="72"/>
      <c r="C15" s="73"/>
      <c r="D15" s="3"/>
      <c r="E15" s="117"/>
      <c r="F15" s="72" t="s">
        <v>348</v>
      </c>
      <c r="G15" s="73">
        <v>120</v>
      </c>
      <c r="H15" s="3"/>
      <c r="I15" s="117"/>
      <c r="J15" s="72" t="s">
        <v>494</v>
      </c>
      <c r="K15" s="73">
        <v>5</v>
      </c>
      <c r="L15" s="3"/>
      <c r="M15" s="117"/>
      <c r="N15" s="72" t="s">
        <v>494</v>
      </c>
      <c r="O15" s="73">
        <v>5</v>
      </c>
      <c r="P15" s="3"/>
      <c r="Q15" s="117"/>
      <c r="R15" s="72" t="s">
        <v>494</v>
      </c>
      <c r="S15" s="73">
        <v>5</v>
      </c>
      <c r="T15" s="3"/>
      <c r="U15" s="117"/>
      <c r="V15" s="72" t="s">
        <v>430</v>
      </c>
      <c r="W15" s="73">
        <v>40</v>
      </c>
      <c r="X15" s="3"/>
      <c r="Y15" s="118"/>
      <c r="Z15" s="72" t="s">
        <v>494</v>
      </c>
      <c r="AA15" s="73">
        <v>10</v>
      </c>
      <c r="AB15" s="3"/>
    </row>
    <row r="16" spans="1:29" ht="15.95" customHeight="1" x14ac:dyDescent="0.15">
      <c r="A16" s="71"/>
      <c r="B16" s="72" t="s">
        <v>356</v>
      </c>
      <c r="C16" s="73">
        <v>310</v>
      </c>
      <c r="D16" s="3"/>
      <c r="E16" s="117"/>
      <c r="F16" s="72" t="s">
        <v>132</v>
      </c>
      <c r="G16" s="73" t="s">
        <v>214</v>
      </c>
      <c r="H16" s="3"/>
      <c r="I16" s="117"/>
      <c r="J16" s="72" t="s">
        <v>499</v>
      </c>
      <c r="K16" s="73">
        <v>10</v>
      </c>
      <c r="L16" s="3"/>
      <c r="M16" s="117"/>
      <c r="N16" s="72" t="s">
        <v>495</v>
      </c>
      <c r="O16" s="73">
        <v>10</v>
      </c>
      <c r="P16" s="3"/>
      <c r="Q16" s="117"/>
      <c r="R16" s="72" t="s">
        <v>495</v>
      </c>
      <c r="S16" s="73">
        <v>5</v>
      </c>
      <c r="T16" s="3"/>
      <c r="U16" s="117"/>
      <c r="V16" s="72"/>
      <c r="W16" s="73"/>
      <c r="X16" s="3"/>
      <c r="Y16" s="118"/>
      <c r="Z16" s="72" t="s">
        <v>495</v>
      </c>
      <c r="AA16" s="73">
        <v>5</v>
      </c>
      <c r="AB16" s="3"/>
    </row>
    <row r="17" spans="1:29" ht="15.95" customHeight="1" x14ac:dyDescent="0.15">
      <c r="A17" s="71"/>
      <c r="B17" s="72"/>
      <c r="C17" s="73"/>
      <c r="D17" s="3"/>
      <c r="E17" s="117"/>
      <c r="F17" s="72" t="s">
        <v>133</v>
      </c>
      <c r="G17" s="73">
        <v>40</v>
      </c>
      <c r="H17" s="3"/>
      <c r="I17" s="117"/>
      <c r="J17" s="72" t="s">
        <v>413</v>
      </c>
      <c r="K17" s="73">
        <v>10</v>
      </c>
      <c r="L17" s="3"/>
      <c r="M17" s="117"/>
      <c r="N17" s="72" t="s">
        <v>413</v>
      </c>
      <c r="O17" s="73">
        <v>5</v>
      </c>
      <c r="P17" s="3"/>
      <c r="Q17" s="117"/>
      <c r="R17" s="72" t="s">
        <v>496</v>
      </c>
      <c r="S17" s="73">
        <v>5</v>
      </c>
      <c r="T17" s="3"/>
      <c r="U17" s="117"/>
      <c r="V17" s="72"/>
      <c r="W17" s="73"/>
      <c r="X17" s="3"/>
      <c r="Y17" s="118"/>
      <c r="Z17" s="72" t="s">
        <v>498</v>
      </c>
      <c r="AA17" s="73">
        <v>5</v>
      </c>
      <c r="AB17" s="3"/>
    </row>
    <row r="18" spans="1:29" ht="15.95" customHeight="1" x14ac:dyDescent="0.15">
      <c r="A18" s="71"/>
      <c r="B18" s="72" t="s">
        <v>357</v>
      </c>
      <c r="C18" s="73">
        <v>370</v>
      </c>
      <c r="D18" s="3"/>
      <c r="E18" s="117"/>
      <c r="F18" s="72" t="s">
        <v>500</v>
      </c>
      <c r="G18" s="73">
        <v>10</v>
      </c>
      <c r="H18" s="3"/>
      <c r="I18" s="117"/>
      <c r="J18" s="72" t="s">
        <v>500</v>
      </c>
      <c r="K18" s="73">
        <v>5</v>
      </c>
      <c r="L18" s="3"/>
      <c r="M18" s="117"/>
      <c r="N18" s="72" t="s">
        <v>500</v>
      </c>
      <c r="O18" s="73">
        <v>5</v>
      </c>
      <c r="P18" s="3"/>
      <c r="Q18" s="117"/>
      <c r="R18" s="72" t="s">
        <v>500</v>
      </c>
      <c r="S18" s="73">
        <v>5</v>
      </c>
      <c r="T18" s="3"/>
      <c r="U18" s="117"/>
      <c r="V18" s="72" t="s">
        <v>500</v>
      </c>
      <c r="W18" s="73">
        <v>10</v>
      </c>
      <c r="X18" s="3"/>
      <c r="Y18" s="118"/>
      <c r="Z18" s="72"/>
      <c r="AA18" s="73"/>
      <c r="AB18" s="3"/>
    </row>
    <row r="19" spans="1:29" ht="15.95" customHeight="1" x14ac:dyDescent="0.15">
      <c r="A19" s="71"/>
      <c r="B19" s="72" t="s">
        <v>349</v>
      </c>
      <c r="C19" s="73">
        <v>160</v>
      </c>
      <c r="D19" s="3"/>
      <c r="E19" s="117"/>
      <c r="F19" s="72"/>
      <c r="G19" s="73"/>
      <c r="H19" s="3"/>
      <c r="I19" s="117"/>
      <c r="J19" s="72" t="s">
        <v>497</v>
      </c>
      <c r="K19" s="73">
        <v>5</v>
      </c>
      <c r="L19" s="3"/>
      <c r="M19" s="117"/>
      <c r="N19" s="72"/>
      <c r="O19" s="73"/>
      <c r="P19" s="3"/>
      <c r="Q19" s="117"/>
      <c r="R19" s="72"/>
      <c r="S19" s="73"/>
      <c r="T19" s="3"/>
      <c r="U19" s="117"/>
      <c r="V19" s="72" t="s">
        <v>497</v>
      </c>
      <c r="W19" s="73">
        <v>20</v>
      </c>
      <c r="X19" s="3"/>
      <c r="Y19" s="118"/>
      <c r="Z19" s="72"/>
      <c r="AA19" s="73"/>
      <c r="AB19" s="3"/>
    </row>
    <row r="20" spans="1:29" ht="15.95" customHeight="1" x14ac:dyDescent="0.15">
      <c r="A20" s="74"/>
      <c r="B20" s="75" t="s">
        <v>134</v>
      </c>
      <c r="C20" s="119">
        <v>380</v>
      </c>
      <c r="D20" s="4"/>
      <c r="E20" s="120"/>
      <c r="F20" s="75" t="s">
        <v>134</v>
      </c>
      <c r="G20" s="119">
        <v>180</v>
      </c>
      <c r="H20" s="4"/>
      <c r="I20" s="120"/>
      <c r="J20" s="75" t="s">
        <v>414</v>
      </c>
      <c r="K20" s="119">
        <v>15</v>
      </c>
      <c r="L20" s="4"/>
      <c r="M20" s="120"/>
      <c r="N20" s="75" t="s">
        <v>414</v>
      </c>
      <c r="O20" s="119">
        <v>5</v>
      </c>
      <c r="P20" s="4"/>
      <c r="Q20" s="120"/>
      <c r="R20" s="75" t="s">
        <v>414</v>
      </c>
      <c r="S20" s="119">
        <v>5</v>
      </c>
      <c r="T20" s="4"/>
      <c r="U20" s="120"/>
      <c r="V20" s="75" t="s">
        <v>414</v>
      </c>
      <c r="W20" s="119">
        <v>30</v>
      </c>
      <c r="X20" s="4"/>
      <c r="Y20" s="121"/>
      <c r="Z20" s="75" t="s">
        <v>414</v>
      </c>
      <c r="AA20" s="119">
        <v>5</v>
      </c>
      <c r="AB20" s="4"/>
    </row>
    <row r="21" spans="1:29" ht="15.95" customHeight="1" x14ac:dyDescent="0.15">
      <c r="A21" s="35"/>
      <c r="B21" s="44" t="s">
        <v>127</v>
      </c>
      <c r="C21" s="85">
        <f>SUM(C15:C20)</f>
        <v>1220</v>
      </c>
      <c r="D21" s="79">
        <f>SUM(D15:D20)</f>
        <v>0</v>
      </c>
      <c r="E21" s="35"/>
      <c r="F21" s="44" t="s">
        <v>127</v>
      </c>
      <c r="G21" s="85">
        <f>SUM(G15:G20)</f>
        <v>350</v>
      </c>
      <c r="H21" s="79">
        <f>SUM(H15:H20)</f>
        <v>0</v>
      </c>
      <c r="I21" s="35"/>
      <c r="J21" s="44" t="s">
        <v>127</v>
      </c>
      <c r="K21" s="85">
        <f>SUM(K15:K20)</f>
        <v>50</v>
      </c>
      <c r="L21" s="79">
        <f>SUM(L15:L20)</f>
        <v>0</v>
      </c>
      <c r="M21" s="35"/>
      <c r="N21" s="44" t="s">
        <v>127</v>
      </c>
      <c r="O21" s="85">
        <f>SUM(O15:O20)</f>
        <v>30</v>
      </c>
      <c r="P21" s="79">
        <f>SUM(P15:P20)</f>
        <v>0</v>
      </c>
      <c r="Q21" s="35"/>
      <c r="R21" s="44" t="s">
        <v>127</v>
      </c>
      <c r="S21" s="85">
        <f>SUM(S15:S20)</f>
        <v>25</v>
      </c>
      <c r="T21" s="79">
        <f>SUM(T15:T20)</f>
        <v>0</v>
      </c>
      <c r="U21" s="35"/>
      <c r="V21" s="44" t="s">
        <v>127</v>
      </c>
      <c r="W21" s="85">
        <f>SUM(W15:W20)</f>
        <v>100</v>
      </c>
      <c r="X21" s="79">
        <f>SUM(X15:X20)</f>
        <v>0</v>
      </c>
      <c r="Y21" s="35"/>
      <c r="Z21" s="44" t="s">
        <v>127</v>
      </c>
      <c r="AA21" s="85">
        <f>SUM(AA15:AA20)</f>
        <v>25</v>
      </c>
      <c r="AB21" s="79">
        <f>SUM(AB15:AB20)</f>
        <v>0</v>
      </c>
    </row>
    <row r="22" spans="1:29" ht="15.95" customHeight="1" x14ac:dyDescent="0.15">
      <c r="A22" s="35"/>
      <c r="B22" s="44" t="s">
        <v>87</v>
      </c>
      <c r="C22" s="85">
        <f>+C9+C13+C21</f>
        <v>2830</v>
      </c>
      <c r="D22" s="79">
        <f>+D9+D13+D21</f>
        <v>0</v>
      </c>
      <c r="E22" s="35"/>
      <c r="F22" s="44" t="s">
        <v>87</v>
      </c>
      <c r="G22" s="85">
        <f>+G9+G13+G21</f>
        <v>590</v>
      </c>
      <c r="H22" s="79">
        <f>+H9+H13+H21</f>
        <v>0</v>
      </c>
      <c r="I22" s="35"/>
      <c r="J22" s="44" t="s">
        <v>87</v>
      </c>
      <c r="K22" s="85">
        <f>+K9+K13+K21</f>
        <v>105</v>
      </c>
      <c r="L22" s="79">
        <f>+L9+L13+L21</f>
        <v>0</v>
      </c>
      <c r="M22" s="35"/>
      <c r="N22" s="44" t="s">
        <v>87</v>
      </c>
      <c r="O22" s="85">
        <f>+O9+O13+O21</f>
        <v>55</v>
      </c>
      <c r="P22" s="79">
        <f>+P9+P13+P21</f>
        <v>0</v>
      </c>
      <c r="Q22" s="35"/>
      <c r="R22" s="44" t="s">
        <v>87</v>
      </c>
      <c r="S22" s="85">
        <f>+S9+S13+S21</f>
        <v>40</v>
      </c>
      <c r="T22" s="79">
        <f>+T9+T13+T21</f>
        <v>0</v>
      </c>
      <c r="U22" s="35"/>
      <c r="V22" s="44" t="s">
        <v>87</v>
      </c>
      <c r="W22" s="85">
        <f>+W9+W13+W21</f>
        <v>260</v>
      </c>
      <c r="X22" s="79">
        <f>+X9+X13+X21</f>
        <v>0</v>
      </c>
      <c r="Y22" s="35"/>
      <c r="Z22" s="44" t="s">
        <v>87</v>
      </c>
      <c r="AA22" s="85">
        <f>+AA9+AA13+AA21</f>
        <v>45</v>
      </c>
      <c r="AB22" s="79">
        <f>+AB9+AB13+AB21</f>
        <v>0</v>
      </c>
    </row>
    <row r="23" spans="1:29" s="32" customFormat="1" ht="15.95" customHeight="1" x14ac:dyDescent="0.15">
      <c r="A23" s="89"/>
      <c r="B23" s="122" t="s">
        <v>109</v>
      </c>
      <c r="C23" s="91"/>
      <c r="D23" s="92"/>
      <c r="E23" s="93"/>
      <c r="F23" s="94"/>
      <c r="G23" s="91"/>
      <c r="H23" s="92"/>
      <c r="I23" s="93"/>
      <c r="J23" s="94"/>
      <c r="K23" s="95" t="s">
        <v>110</v>
      </c>
      <c r="L23" s="96">
        <f>C31+G31+K31+O31+S31+W31+AA31</f>
        <v>10680</v>
      </c>
      <c r="M23" s="97"/>
      <c r="N23" s="94"/>
      <c r="O23" s="95" t="s">
        <v>111</v>
      </c>
      <c r="P23" s="98">
        <f>D31+H31+L31+P31+T31+X31+AB31</f>
        <v>0</v>
      </c>
      <c r="Q23" s="99"/>
      <c r="R23" s="100"/>
      <c r="S23" s="101"/>
      <c r="T23" s="102"/>
      <c r="U23" s="103"/>
      <c r="V23" s="103"/>
      <c r="W23" s="103"/>
      <c r="X23" s="103"/>
      <c r="Y23" s="103"/>
      <c r="Z23" s="103"/>
      <c r="AA23" s="103"/>
      <c r="AB23" s="104"/>
      <c r="AC23" s="31"/>
    </row>
    <row r="24" spans="1:29" s="32" customFormat="1" ht="15.95" customHeight="1" x14ac:dyDescent="0.15">
      <c r="A24" s="74"/>
      <c r="B24" s="75" t="s">
        <v>33</v>
      </c>
      <c r="C24" s="119">
        <v>1840</v>
      </c>
      <c r="D24" s="4"/>
      <c r="E24" s="120"/>
      <c r="F24" s="75" t="s">
        <v>33</v>
      </c>
      <c r="G24" s="119">
        <v>230</v>
      </c>
      <c r="H24" s="4"/>
      <c r="I24" s="120"/>
      <c r="J24" s="75" t="s">
        <v>33</v>
      </c>
      <c r="K24" s="119">
        <v>100</v>
      </c>
      <c r="L24" s="4"/>
      <c r="M24" s="120"/>
      <c r="N24" s="75" t="s">
        <v>33</v>
      </c>
      <c r="O24" s="119">
        <v>100</v>
      </c>
      <c r="P24" s="4"/>
      <c r="Q24" s="120"/>
      <c r="R24" s="75" t="s">
        <v>457</v>
      </c>
      <c r="S24" s="119">
        <v>40</v>
      </c>
      <c r="T24" s="4"/>
      <c r="U24" s="120"/>
      <c r="V24" s="75" t="s">
        <v>80</v>
      </c>
      <c r="W24" s="119">
        <v>800</v>
      </c>
      <c r="X24" s="4"/>
      <c r="Y24" s="121"/>
      <c r="Z24" s="75" t="s">
        <v>80</v>
      </c>
      <c r="AA24" s="119">
        <v>155</v>
      </c>
      <c r="AB24" s="4"/>
      <c r="AC24" s="31"/>
    </row>
    <row r="25" spans="1:29" s="32" customFormat="1" ht="15.95" customHeight="1" x14ac:dyDescent="0.15">
      <c r="A25" s="74"/>
      <c r="B25" s="75"/>
      <c r="C25" s="119"/>
      <c r="D25" s="4"/>
      <c r="E25" s="120"/>
      <c r="F25" s="75" t="s">
        <v>34</v>
      </c>
      <c r="G25" s="119">
        <v>50</v>
      </c>
      <c r="H25" s="4"/>
      <c r="I25" s="120"/>
      <c r="J25" s="75" t="s">
        <v>34</v>
      </c>
      <c r="K25" s="119">
        <v>20</v>
      </c>
      <c r="L25" s="4"/>
      <c r="M25" s="120"/>
      <c r="N25" s="75" t="s">
        <v>34</v>
      </c>
      <c r="O25" s="119">
        <v>10</v>
      </c>
      <c r="P25" s="4"/>
      <c r="Q25" s="120"/>
      <c r="R25" s="75" t="s">
        <v>458</v>
      </c>
      <c r="S25" s="119">
        <v>5</v>
      </c>
      <c r="T25" s="4"/>
      <c r="U25" s="120"/>
      <c r="V25" s="75"/>
      <c r="W25" s="119"/>
      <c r="X25" s="4"/>
      <c r="Y25" s="121"/>
      <c r="Z25" s="75"/>
      <c r="AA25" s="119"/>
      <c r="AB25" s="4"/>
      <c r="AC25" s="31"/>
    </row>
    <row r="26" spans="1:29" s="32" customFormat="1" ht="15.95" customHeight="1" x14ac:dyDescent="0.15">
      <c r="A26" s="74"/>
      <c r="B26" s="75" t="s">
        <v>14</v>
      </c>
      <c r="C26" s="119">
        <v>1780</v>
      </c>
      <c r="D26" s="4"/>
      <c r="E26" s="120"/>
      <c r="F26" s="75" t="s">
        <v>14</v>
      </c>
      <c r="G26" s="119">
        <v>480</v>
      </c>
      <c r="H26" s="4"/>
      <c r="I26" s="120"/>
      <c r="J26" s="75" t="s">
        <v>14</v>
      </c>
      <c r="K26" s="119">
        <v>30</v>
      </c>
      <c r="L26" s="4"/>
      <c r="M26" s="120"/>
      <c r="N26" s="75" t="s">
        <v>14</v>
      </c>
      <c r="O26" s="119">
        <v>35</v>
      </c>
      <c r="P26" s="4"/>
      <c r="Q26" s="120"/>
      <c r="R26" s="75" t="s">
        <v>459</v>
      </c>
      <c r="S26" s="119">
        <v>20</v>
      </c>
      <c r="T26" s="4"/>
      <c r="U26" s="120"/>
      <c r="V26" s="75" t="s">
        <v>364</v>
      </c>
      <c r="W26" s="119">
        <v>70</v>
      </c>
      <c r="X26" s="4"/>
      <c r="Y26" s="121"/>
      <c r="Z26" s="75"/>
      <c r="AA26" s="119"/>
      <c r="AB26" s="4"/>
      <c r="AC26" s="31"/>
    </row>
    <row r="27" spans="1:29" s="32" customFormat="1" ht="15.95" customHeight="1" x14ac:dyDescent="0.15">
      <c r="A27" s="74"/>
      <c r="B27" s="75" t="s">
        <v>35</v>
      </c>
      <c r="C27" s="119">
        <v>1340</v>
      </c>
      <c r="D27" s="4"/>
      <c r="E27" s="120"/>
      <c r="F27" s="75" t="s">
        <v>35</v>
      </c>
      <c r="G27" s="119">
        <v>190</v>
      </c>
      <c r="H27" s="4"/>
      <c r="I27" s="120"/>
      <c r="J27" s="75" t="s">
        <v>447</v>
      </c>
      <c r="K27" s="119">
        <v>30</v>
      </c>
      <c r="L27" s="4"/>
      <c r="M27" s="120"/>
      <c r="N27" s="75" t="s">
        <v>35</v>
      </c>
      <c r="O27" s="119">
        <v>20</v>
      </c>
      <c r="P27" s="4"/>
      <c r="Q27" s="120"/>
      <c r="R27" s="75" t="s">
        <v>460</v>
      </c>
      <c r="S27" s="119">
        <v>15</v>
      </c>
      <c r="T27" s="4"/>
      <c r="U27" s="120"/>
      <c r="V27" s="75" t="s">
        <v>35</v>
      </c>
      <c r="W27" s="119">
        <v>150</v>
      </c>
      <c r="X27" s="4"/>
      <c r="Y27" s="121"/>
      <c r="Z27" s="75"/>
      <c r="AA27" s="119"/>
      <c r="AB27" s="4"/>
      <c r="AC27" s="31"/>
    </row>
    <row r="28" spans="1:29" s="32" customFormat="1" ht="15.95" customHeight="1" x14ac:dyDescent="0.15">
      <c r="A28" s="74"/>
      <c r="B28" s="75" t="s">
        <v>36</v>
      </c>
      <c r="C28" s="119">
        <v>1460</v>
      </c>
      <c r="D28" s="4"/>
      <c r="E28" s="120"/>
      <c r="F28" s="75" t="s">
        <v>36</v>
      </c>
      <c r="G28" s="119">
        <v>140</v>
      </c>
      <c r="H28" s="4"/>
      <c r="I28" s="120"/>
      <c r="J28" s="75" t="s">
        <v>448</v>
      </c>
      <c r="K28" s="119">
        <v>20</v>
      </c>
      <c r="L28" s="4"/>
      <c r="M28" s="120"/>
      <c r="N28" s="75" t="s">
        <v>36</v>
      </c>
      <c r="O28" s="119">
        <v>55</v>
      </c>
      <c r="P28" s="4"/>
      <c r="Q28" s="120"/>
      <c r="R28" s="75" t="s">
        <v>461</v>
      </c>
      <c r="S28" s="119">
        <v>10</v>
      </c>
      <c r="T28" s="4"/>
      <c r="U28" s="120"/>
      <c r="V28" s="75" t="s">
        <v>36</v>
      </c>
      <c r="W28" s="119">
        <v>140</v>
      </c>
      <c r="X28" s="4"/>
      <c r="Y28" s="121"/>
      <c r="Z28" s="75"/>
      <c r="AA28" s="119"/>
      <c r="AB28" s="4"/>
      <c r="AC28" s="31"/>
    </row>
    <row r="29" spans="1:29" s="32" customFormat="1" ht="15.95" customHeight="1" x14ac:dyDescent="0.15">
      <c r="A29" s="74"/>
      <c r="B29" s="75" t="s">
        <v>9</v>
      </c>
      <c r="C29" s="119">
        <v>1200</v>
      </c>
      <c r="D29" s="4"/>
      <c r="E29" s="120"/>
      <c r="F29" s="75"/>
      <c r="G29" s="119"/>
      <c r="H29" s="4"/>
      <c r="I29" s="120"/>
      <c r="J29" s="75" t="s">
        <v>9</v>
      </c>
      <c r="K29" s="119">
        <v>40</v>
      </c>
      <c r="L29" s="4"/>
      <c r="M29" s="120"/>
      <c r="N29" s="75" t="s">
        <v>9</v>
      </c>
      <c r="O29" s="119">
        <v>45</v>
      </c>
      <c r="P29" s="4"/>
      <c r="Q29" s="120"/>
      <c r="R29" s="75" t="s">
        <v>462</v>
      </c>
      <c r="S29" s="119">
        <v>20</v>
      </c>
      <c r="T29" s="4"/>
      <c r="U29" s="120"/>
      <c r="V29" s="75" t="s">
        <v>9</v>
      </c>
      <c r="W29" s="119">
        <v>40</v>
      </c>
      <c r="X29" s="4"/>
      <c r="Y29" s="121"/>
      <c r="Z29" s="75"/>
      <c r="AA29" s="119"/>
      <c r="AB29" s="4"/>
      <c r="AC29" s="31"/>
    </row>
    <row r="30" spans="1:29" s="32" customFormat="1" ht="15.95" customHeight="1" x14ac:dyDescent="0.15">
      <c r="A30" s="74"/>
      <c r="B30" s="75"/>
      <c r="C30" s="119"/>
      <c r="D30" s="4"/>
      <c r="E30" s="120"/>
      <c r="F30" s="75"/>
      <c r="G30" s="119"/>
      <c r="H30" s="4"/>
      <c r="I30" s="74"/>
      <c r="J30" s="75"/>
      <c r="K30" s="119"/>
      <c r="L30" s="4"/>
      <c r="M30" s="120"/>
      <c r="N30" s="75"/>
      <c r="O30" s="119"/>
      <c r="P30" s="4"/>
      <c r="Q30" s="120"/>
      <c r="R30" s="75"/>
      <c r="S30" s="119"/>
      <c r="T30" s="4"/>
      <c r="U30" s="120"/>
      <c r="V30" s="75"/>
      <c r="W30" s="119"/>
      <c r="X30" s="4"/>
      <c r="Y30" s="121"/>
      <c r="Z30" s="75"/>
      <c r="AA30" s="119"/>
      <c r="AB30" s="4"/>
      <c r="AC30" s="31"/>
    </row>
    <row r="31" spans="1:29" s="124" customFormat="1" ht="15.95" customHeight="1" x14ac:dyDescent="0.15">
      <c r="A31" s="35"/>
      <c r="B31" s="44" t="s">
        <v>65</v>
      </c>
      <c r="C31" s="85">
        <f>SUM(C24:C30)</f>
        <v>7620</v>
      </c>
      <c r="D31" s="79">
        <f>SUM(D24:D30)</f>
        <v>0</v>
      </c>
      <c r="E31" s="35"/>
      <c r="F31" s="44" t="s">
        <v>65</v>
      </c>
      <c r="G31" s="85">
        <f>SUM(G24:G30)</f>
        <v>1090</v>
      </c>
      <c r="H31" s="79">
        <f>SUM(H24:H30)</f>
        <v>0</v>
      </c>
      <c r="I31" s="35"/>
      <c r="J31" s="44" t="s">
        <v>65</v>
      </c>
      <c r="K31" s="85">
        <f>SUM(K24:K30)</f>
        <v>240</v>
      </c>
      <c r="L31" s="79">
        <f>SUM(L24:L30)</f>
        <v>0</v>
      </c>
      <c r="M31" s="35"/>
      <c r="N31" s="44" t="s">
        <v>65</v>
      </c>
      <c r="O31" s="85">
        <f>SUM(O24:O30)</f>
        <v>265</v>
      </c>
      <c r="P31" s="79">
        <f>SUM(P24:P30)</f>
        <v>0</v>
      </c>
      <c r="Q31" s="35"/>
      <c r="R31" s="44" t="s">
        <v>65</v>
      </c>
      <c r="S31" s="85">
        <f>SUM(S24:S30)</f>
        <v>110</v>
      </c>
      <c r="T31" s="79">
        <f>SUM(T24:T30)</f>
        <v>0</v>
      </c>
      <c r="U31" s="35"/>
      <c r="V31" s="44" t="s">
        <v>65</v>
      </c>
      <c r="W31" s="85">
        <f>SUM(W24:W30)</f>
        <v>1200</v>
      </c>
      <c r="X31" s="79">
        <f>SUM(X24:X30)</f>
        <v>0</v>
      </c>
      <c r="Y31" s="35"/>
      <c r="Z31" s="44" t="s">
        <v>65</v>
      </c>
      <c r="AA31" s="85">
        <f>SUM(AA24:AA30)</f>
        <v>155</v>
      </c>
      <c r="AB31" s="79">
        <f>SUM(AB24:AB30)</f>
        <v>0</v>
      </c>
      <c r="AC31" s="123"/>
    </row>
    <row r="32" spans="1:29" ht="15.95" customHeight="1" x14ac:dyDescent="0.15">
      <c r="B32" s="223" t="s">
        <v>387</v>
      </c>
      <c r="V32" s="125"/>
      <c r="W32" s="125"/>
      <c r="Z32" s="126"/>
      <c r="AA32" s="24"/>
      <c r="AB32" s="6" t="s">
        <v>358</v>
      </c>
    </row>
  </sheetData>
  <sheetProtection algorithmName="SHA-512" hashValue="VtyUlZuvxpq9ge10/TxZOLNOAD8B8iiAfHB2KLrmSqfsO9LZ+vhJ/yx+/9zopfCQd7AhBq3AWbrL7yUXX2+Iig==" saltValue="ddFagrLlFo5qn0dNk6hHN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2"/>
  <sheetViews>
    <sheetView zoomScale="90" workbookViewId="0">
      <selection activeCell="D8" sqref="D8"/>
    </sheetView>
  </sheetViews>
  <sheetFormatPr defaultRowHeight="13.5" x14ac:dyDescent="0.15"/>
  <cols>
    <col min="1" max="1" width="3.125" style="23" customWidth="1"/>
    <col min="2" max="2" width="7.125" style="24" customWidth="1"/>
    <col min="3" max="3" width="5.625" style="25" customWidth="1"/>
    <col min="4" max="4" width="6.625" style="26" customWidth="1"/>
    <col min="5" max="5" width="3.125" style="27" customWidth="1"/>
    <col min="6" max="6" width="7.125" style="24" customWidth="1"/>
    <col min="7" max="7" width="5.625" style="25" customWidth="1"/>
    <col min="8" max="8" width="6.625" style="26" customWidth="1"/>
    <col min="9" max="9" width="3.125" style="27" customWidth="1"/>
    <col min="10" max="10" width="7.125" style="24" customWidth="1"/>
    <col min="11" max="11" width="5.625" style="25" customWidth="1"/>
    <col min="12" max="12" width="6.625" style="26" customWidth="1"/>
    <col min="13" max="13" width="3.125" style="27" customWidth="1"/>
    <col min="14" max="14" width="7.125" style="24" customWidth="1"/>
    <col min="15" max="15" width="5.625" style="25" customWidth="1"/>
    <col min="16" max="16" width="6.625" style="28" customWidth="1"/>
    <col min="17" max="17" width="3.125" style="27" customWidth="1"/>
    <col min="18" max="18" width="7.125" style="24" customWidth="1"/>
    <col min="19" max="19" width="5.625" style="25" customWidth="1"/>
    <col min="20" max="20" width="6.625" style="28" customWidth="1"/>
    <col min="21" max="21" width="3.125" style="27" customWidth="1"/>
    <col min="22" max="22" width="7.125" style="24" customWidth="1"/>
    <col min="23" max="23" width="5.625" style="25" customWidth="1"/>
    <col min="24" max="24" width="6.625" style="28" customWidth="1"/>
    <col min="25" max="25" width="3.125" style="29" customWidth="1"/>
    <col min="26" max="26" width="7.125" style="25" customWidth="1"/>
    <col min="27" max="27" width="5.625" style="25" customWidth="1"/>
    <col min="28" max="28" width="6.625" style="28" customWidth="1"/>
    <col min="29" max="29" width="2.625" style="31" customWidth="1"/>
    <col min="30" max="16384" width="9" style="32"/>
  </cols>
  <sheetData>
    <row r="1" spans="1:29" ht="15" customHeight="1" x14ac:dyDescent="0.15">
      <c r="AB1" s="30" t="str">
        <f>鳥取1!AB1</f>
        <v>2026年2月</v>
      </c>
    </row>
    <row r="2" spans="1:29" ht="15" customHeight="1" x14ac:dyDescent="0.15">
      <c r="AB2" s="33" t="str">
        <f>鳥取1!AB2</f>
        <v>鳥取県部数表</v>
      </c>
    </row>
    <row r="3" spans="1:29" ht="15" customHeight="1" x14ac:dyDescent="0.15">
      <c r="AB3" s="34"/>
    </row>
    <row r="4" spans="1:29" ht="4.5" customHeight="1" x14ac:dyDescent="0.15"/>
    <row r="5" spans="1:29" ht="15.95" customHeight="1" x14ac:dyDescent="0.15">
      <c r="A5" s="35"/>
      <c r="B5" s="36" t="s">
        <v>312</v>
      </c>
      <c r="C5" s="37" t="s">
        <v>3</v>
      </c>
      <c r="D5" s="38" t="s">
        <v>4</v>
      </c>
      <c r="E5" s="35"/>
      <c r="F5" s="36" t="s">
        <v>314</v>
      </c>
      <c r="G5" s="37" t="s">
        <v>3</v>
      </c>
      <c r="H5" s="38" t="s">
        <v>4</v>
      </c>
      <c r="I5" s="35"/>
      <c r="J5" s="36" t="s">
        <v>315</v>
      </c>
      <c r="K5" s="37" t="s">
        <v>3</v>
      </c>
      <c r="L5" s="38" t="s">
        <v>4</v>
      </c>
      <c r="M5" s="35"/>
      <c r="N5" s="36" t="s">
        <v>316</v>
      </c>
      <c r="O5" s="37" t="s">
        <v>3</v>
      </c>
      <c r="P5" s="38" t="s">
        <v>4</v>
      </c>
      <c r="Q5" s="35"/>
      <c r="R5" s="36" t="s">
        <v>317</v>
      </c>
      <c r="S5" s="37" t="s">
        <v>3</v>
      </c>
      <c r="T5" s="38" t="s">
        <v>4</v>
      </c>
      <c r="U5" s="35"/>
      <c r="V5" s="36" t="s">
        <v>318</v>
      </c>
      <c r="W5" s="37" t="s">
        <v>3</v>
      </c>
      <c r="X5" s="38" t="s">
        <v>4</v>
      </c>
      <c r="Y5" s="35"/>
      <c r="Z5" s="36" t="s">
        <v>313</v>
      </c>
      <c r="AA5" s="37" t="s">
        <v>3</v>
      </c>
      <c r="AB5" s="38" t="s">
        <v>4</v>
      </c>
      <c r="AC5" s="39">
        <v>7</v>
      </c>
    </row>
    <row r="6" spans="1:29" ht="15.95" customHeight="1" x14ac:dyDescent="0.15">
      <c r="A6" s="35"/>
      <c r="B6" s="40" t="s">
        <v>335</v>
      </c>
      <c r="C6" s="41"/>
      <c r="D6" s="42"/>
      <c r="E6" s="43"/>
      <c r="F6" s="44"/>
      <c r="G6" s="41"/>
      <c r="H6" s="42"/>
      <c r="I6" s="43"/>
      <c r="J6" s="44"/>
      <c r="K6" s="45" t="s">
        <v>218</v>
      </c>
      <c r="L6" s="46">
        <f>C20+G20+K20+O20+S20+W20+AA20</f>
        <v>9710</v>
      </c>
      <c r="M6" s="47"/>
      <c r="N6" s="44"/>
      <c r="O6" s="45" t="s">
        <v>219</v>
      </c>
      <c r="P6" s="48">
        <f>D20+H20+L20+P20+T20+X20+AB20</f>
        <v>0</v>
      </c>
      <c r="Q6" s="49"/>
      <c r="R6" s="50"/>
      <c r="S6" s="51"/>
      <c r="T6" s="52"/>
      <c r="U6" s="53"/>
      <c r="V6" s="53"/>
      <c r="W6" s="53"/>
      <c r="X6" s="53"/>
      <c r="Y6" s="53"/>
      <c r="Z6" s="53"/>
      <c r="AA6" s="53"/>
      <c r="AB6" s="54"/>
    </row>
    <row r="7" spans="1:29" ht="15.95" customHeight="1" x14ac:dyDescent="0.15">
      <c r="A7" s="55"/>
      <c r="B7" s="56" t="s">
        <v>339</v>
      </c>
      <c r="C7" s="57"/>
      <c r="D7" s="58"/>
      <c r="E7" s="59"/>
      <c r="F7" s="60"/>
      <c r="G7" s="57"/>
      <c r="H7" s="58"/>
      <c r="I7" s="59"/>
      <c r="J7" s="60"/>
      <c r="K7" s="61" t="s">
        <v>340</v>
      </c>
      <c r="L7" s="62">
        <f>C12+G12+K12+O12+S12+W12+AA12</f>
        <v>4760</v>
      </c>
      <c r="M7" s="63"/>
      <c r="N7" s="60"/>
      <c r="O7" s="61" t="s">
        <v>341</v>
      </c>
      <c r="P7" s="64">
        <f>D12+H12+L12+P12+T12+X12+AB12</f>
        <v>0</v>
      </c>
      <c r="Q7" s="65"/>
      <c r="R7" s="66"/>
      <c r="S7" s="67"/>
      <c r="T7" s="68"/>
      <c r="U7" s="69"/>
      <c r="V7" s="69"/>
      <c r="W7" s="69"/>
      <c r="X7" s="69"/>
      <c r="Y7" s="69"/>
      <c r="Z7" s="69"/>
      <c r="AA7" s="69"/>
      <c r="AB7" s="70"/>
      <c r="AC7" s="31" t="s">
        <v>296</v>
      </c>
    </row>
    <row r="8" spans="1:29" ht="15.95" customHeight="1" x14ac:dyDescent="0.15">
      <c r="A8" s="71"/>
      <c r="B8" s="72" t="s">
        <v>220</v>
      </c>
      <c r="C8" s="73">
        <v>2110</v>
      </c>
      <c r="D8" s="3"/>
      <c r="E8" s="71"/>
      <c r="F8" s="72" t="s">
        <v>220</v>
      </c>
      <c r="G8" s="73">
        <v>350</v>
      </c>
      <c r="H8" s="3"/>
      <c r="I8" s="71"/>
      <c r="J8" s="72" t="s">
        <v>433</v>
      </c>
      <c r="K8" s="73"/>
      <c r="L8" s="3"/>
      <c r="M8" s="71"/>
      <c r="N8" s="72" t="s">
        <v>433</v>
      </c>
      <c r="O8" s="73"/>
      <c r="P8" s="3"/>
      <c r="Q8" s="71"/>
      <c r="R8" s="72" t="s">
        <v>433</v>
      </c>
      <c r="S8" s="73"/>
      <c r="T8" s="3"/>
      <c r="U8" s="71"/>
      <c r="V8" s="72" t="s">
        <v>432</v>
      </c>
      <c r="W8" s="73">
        <v>450</v>
      </c>
      <c r="X8" s="3"/>
      <c r="Y8" s="71"/>
      <c r="Z8" s="72"/>
      <c r="AA8" s="73"/>
      <c r="AB8" s="3"/>
      <c r="AC8" s="31" t="s">
        <v>297</v>
      </c>
    </row>
    <row r="9" spans="1:29" ht="15.95" customHeight="1" x14ac:dyDescent="0.15">
      <c r="A9" s="71"/>
      <c r="B9" s="72"/>
      <c r="C9" s="73"/>
      <c r="D9" s="3"/>
      <c r="E9" s="71"/>
      <c r="F9" s="72"/>
      <c r="G9" s="73"/>
      <c r="H9" s="3"/>
      <c r="I9" s="71"/>
      <c r="J9" s="72"/>
      <c r="K9" s="73"/>
      <c r="L9" s="3"/>
      <c r="M9" s="71"/>
      <c r="N9" s="72"/>
      <c r="O9" s="73"/>
      <c r="P9" s="3"/>
      <c r="Q9" s="71"/>
      <c r="R9" s="72"/>
      <c r="S9" s="73"/>
      <c r="T9" s="3"/>
      <c r="U9" s="71"/>
      <c r="V9" s="72"/>
      <c r="W9" s="73"/>
      <c r="X9" s="3"/>
      <c r="Y9" s="71"/>
      <c r="Z9" s="72"/>
      <c r="AA9" s="73"/>
      <c r="AB9" s="3"/>
      <c r="AC9" s="31" t="s">
        <v>295</v>
      </c>
    </row>
    <row r="10" spans="1:29" ht="15.95" customHeight="1" x14ac:dyDescent="0.15">
      <c r="A10" s="74"/>
      <c r="B10" s="75"/>
      <c r="C10" s="76"/>
      <c r="D10" s="4"/>
      <c r="E10" s="71"/>
      <c r="F10" s="72"/>
      <c r="G10" s="73"/>
      <c r="H10" s="3"/>
      <c r="I10" s="71"/>
      <c r="J10" s="72"/>
      <c r="K10" s="73"/>
      <c r="L10" s="3"/>
      <c r="M10" s="71"/>
      <c r="N10" s="72"/>
      <c r="O10" s="73"/>
      <c r="P10" s="3"/>
      <c r="Q10" s="71"/>
      <c r="R10" s="72"/>
      <c r="S10" s="73"/>
      <c r="T10" s="3"/>
      <c r="U10" s="71"/>
      <c r="V10" s="72"/>
      <c r="W10" s="73"/>
      <c r="X10" s="3"/>
      <c r="Y10" s="74"/>
      <c r="Z10" s="75"/>
      <c r="AA10" s="76"/>
      <c r="AB10" s="4"/>
      <c r="AC10" s="77" t="s">
        <v>342</v>
      </c>
    </row>
    <row r="11" spans="1:29" ht="15.95" customHeight="1" x14ac:dyDescent="0.15">
      <c r="A11" s="74"/>
      <c r="B11" s="75" t="s">
        <v>221</v>
      </c>
      <c r="C11" s="76">
        <v>1350</v>
      </c>
      <c r="D11" s="4"/>
      <c r="E11" s="74"/>
      <c r="F11" s="75" t="s">
        <v>221</v>
      </c>
      <c r="G11" s="76">
        <v>250</v>
      </c>
      <c r="H11" s="4"/>
      <c r="I11" s="74"/>
      <c r="J11" s="75" t="s">
        <v>435</v>
      </c>
      <c r="K11" s="76"/>
      <c r="L11" s="4"/>
      <c r="M11" s="74"/>
      <c r="N11" s="75" t="s">
        <v>435</v>
      </c>
      <c r="O11" s="76"/>
      <c r="P11" s="4"/>
      <c r="Q11" s="74"/>
      <c r="R11" s="75" t="s">
        <v>435</v>
      </c>
      <c r="S11" s="76"/>
      <c r="T11" s="4"/>
      <c r="U11" s="74"/>
      <c r="V11" s="75" t="s">
        <v>434</v>
      </c>
      <c r="W11" s="76">
        <v>250</v>
      </c>
      <c r="X11" s="4"/>
      <c r="Y11" s="74"/>
      <c r="Z11" s="75"/>
      <c r="AA11" s="76"/>
      <c r="AB11" s="4"/>
      <c r="AC11" s="31" t="s">
        <v>345</v>
      </c>
    </row>
    <row r="12" spans="1:29" ht="15.95" customHeight="1" x14ac:dyDescent="0.15">
      <c r="A12" s="35"/>
      <c r="B12" s="44" t="s">
        <v>273</v>
      </c>
      <c r="C12" s="78">
        <f>SUM(C8:C11)</f>
        <v>3460</v>
      </c>
      <c r="D12" s="79">
        <f>SUM(D8:D11)</f>
        <v>0</v>
      </c>
      <c r="E12" s="35"/>
      <c r="F12" s="44" t="s">
        <v>273</v>
      </c>
      <c r="G12" s="78">
        <f>SUM(G8:G11)</f>
        <v>600</v>
      </c>
      <c r="H12" s="79">
        <f>SUM(H8:H11)</f>
        <v>0</v>
      </c>
      <c r="I12" s="35"/>
      <c r="J12" s="44"/>
      <c r="K12" s="78"/>
      <c r="L12" s="79"/>
      <c r="M12" s="35"/>
      <c r="N12" s="44"/>
      <c r="O12" s="78"/>
      <c r="P12" s="79"/>
      <c r="Q12" s="35"/>
      <c r="R12" s="44"/>
      <c r="S12" s="78"/>
      <c r="T12" s="79"/>
      <c r="U12" s="35"/>
      <c r="V12" s="44" t="s">
        <v>273</v>
      </c>
      <c r="W12" s="78">
        <f>SUM(W8:W11)</f>
        <v>700</v>
      </c>
      <c r="X12" s="79">
        <f>SUM(X8:X11)</f>
        <v>0</v>
      </c>
      <c r="Y12" s="35"/>
      <c r="Z12" s="44"/>
      <c r="AA12" s="78"/>
      <c r="AB12" s="80"/>
      <c r="AC12" s="31" t="s">
        <v>344</v>
      </c>
    </row>
    <row r="13" spans="1:29" ht="15.95" customHeight="1" x14ac:dyDescent="0.15">
      <c r="A13" s="55"/>
      <c r="B13" s="56" t="s">
        <v>274</v>
      </c>
      <c r="C13" s="57"/>
      <c r="D13" s="58"/>
      <c r="E13" s="59"/>
      <c r="F13" s="60"/>
      <c r="G13" s="57"/>
      <c r="H13" s="58"/>
      <c r="I13" s="59"/>
      <c r="J13" s="60"/>
      <c r="K13" s="61" t="s">
        <v>277</v>
      </c>
      <c r="L13" s="62">
        <f>C19+G19+K19+O19+S19+W19+AA19</f>
        <v>4950</v>
      </c>
      <c r="M13" s="63"/>
      <c r="N13" s="60"/>
      <c r="O13" s="61" t="s">
        <v>278</v>
      </c>
      <c r="P13" s="81">
        <f>D19+H19+L19+P19+T19+X19+AB19</f>
        <v>0</v>
      </c>
      <c r="Q13" s="65"/>
      <c r="R13" s="66"/>
      <c r="S13" s="67"/>
      <c r="T13" s="68"/>
      <c r="U13" s="69"/>
      <c r="V13" s="69"/>
      <c r="W13" s="69"/>
      <c r="X13" s="69"/>
      <c r="Y13" s="69"/>
      <c r="Z13" s="69"/>
      <c r="AA13" s="69"/>
      <c r="AB13" s="70"/>
      <c r="AC13" s="31" t="s">
        <v>346</v>
      </c>
    </row>
    <row r="14" spans="1:29" ht="15.95" customHeight="1" x14ac:dyDescent="0.15">
      <c r="A14" s="74"/>
      <c r="B14" s="75" t="s">
        <v>222</v>
      </c>
      <c r="C14" s="76">
        <v>570</v>
      </c>
      <c r="D14" s="4"/>
      <c r="E14" s="74"/>
      <c r="F14" s="75" t="s">
        <v>222</v>
      </c>
      <c r="G14" s="76">
        <v>250</v>
      </c>
      <c r="H14" s="4"/>
      <c r="I14" s="74"/>
      <c r="J14" s="75" t="s">
        <v>437</v>
      </c>
      <c r="K14" s="76"/>
      <c r="L14" s="4"/>
      <c r="M14" s="74"/>
      <c r="N14" s="75" t="s">
        <v>437</v>
      </c>
      <c r="O14" s="76"/>
      <c r="P14" s="4"/>
      <c r="Q14" s="74"/>
      <c r="R14" s="75" t="s">
        <v>437</v>
      </c>
      <c r="S14" s="76"/>
      <c r="T14" s="4"/>
      <c r="U14" s="74"/>
      <c r="V14" s="75" t="s">
        <v>436</v>
      </c>
      <c r="W14" s="76">
        <v>400</v>
      </c>
      <c r="X14" s="4"/>
      <c r="Y14" s="74"/>
      <c r="Z14" s="75"/>
      <c r="AA14" s="76"/>
      <c r="AB14" s="4"/>
      <c r="AC14" s="77" t="s">
        <v>319</v>
      </c>
    </row>
    <row r="15" spans="1:29" ht="15.95" customHeight="1" x14ac:dyDescent="0.15">
      <c r="A15" s="74"/>
      <c r="B15" s="75"/>
      <c r="C15" s="76"/>
      <c r="D15" s="4"/>
      <c r="E15" s="74"/>
      <c r="F15" s="75" t="s">
        <v>463</v>
      </c>
      <c r="G15" s="76">
        <v>100</v>
      </c>
      <c r="H15" s="4"/>
      <c r="I15" s="74"/>
      <c r="J15" s="75" t="s">
        <v>439</v>
      </c>
      <c r="K15" s="76"/>
      <c r="L15" s="4"/>
      <c r="M15" s="74"/>
      <c r="N15" s="75" t="s">
        <v>439</v>
      </c>
      <c r="O15" s="76"/>
      <c r="P15" s="4"/>
      <c r="Q15" s="74"/>
      <c r="R15" s="75" t="s">
        <v>439</v>
      </c>
      <c r="S15" s="76"/>
      <c r="T15" s="4"/>
      <c r="U15" s="74"/>
      <c r="V15" s="75" t="s">
        <v>438</v>
      </c>
      <c r="W15" s="76">
        <v>250</v>
      </c>
      <c r="X15" s="4"/>
      <c r="Y15" s="74"/>
      <c r="Z15" s="75"/>
      <c r="AA15" s="76"/>
      <c r="AB15" s="4"/>
    </row>
    <row r="16" spans="1:29" ht="15.95" customHeight="1" x14ac:dyDescent="0.15">
      <c r="A16" s="74"/>
      <c r="B16" s="75"/>
      <c r="C16" s="76"/>
      <c r="D16" s="4"/>
      <c r="E16" s="74"/>
      <c r="F16" s="75" t="s">
        <v>464</v>
      </c>
      <c r="G16" s="76">
        <v>50</v>
      </c>
      <c r="H16" s="4"/>
      <c r="I16" s="74"/>
      <c r="J16" s="75"/>
      <c r="K16" s="76"/>
      <c r="L16" s="4"/>
      <c r="M16" s="74"/>
      <c r="N16" s="75"/>
      <c r="O16" s="76"/>
      <c r="P16" s="4"/>
      <c r="Q16" s="74"/>
      <c r="R16" s="75"/>
      <c r="S16" s="76"/>
      <c r="T16" s="4"/>
      <c r="U16" s="74"/>
      <c r="V16" s="75"/>
      <c r="W16" s="76"/>
      <c r="X16" s="4"/>
      <c r="Y16" s="74"/>
      <c r="Z16" s="75"/>
      <c r="AA16" s="76"/>
      <c r="AB16" s="4"/>
    </row>
    <row r="17" spans="1:28" ht="15.95" customHeight="1" x14ac:dyDescent="0.15">
      <c r="A17" s="71"/>
      <c r="B17" s="72" t="s">
        <v>223</v>
      </c>
      <c r="C17" s="73">
        <v>400</v>
      </c>
      <c r="D17" s="3"/>
      <c r="E17" s="71"/>
      <c r="F17" s="72" t="s">
        <v>223</v>
      </c>
      <c r="G17" s="73">
        <v>50</v>
      </c>
      <c r="H17" s="3"/>
      <c r="I17" s="71"/>
      <c r="J17" s="72" t="s">
        <v>441</v>
      </c>
      <c r="K17" s="73"/>
      <c r="L17" s="3"/>
      <c r="M17" s="71"/>
      <c r="N17" s="72" t="s">
        <v>441</v>
      </c>
      <c r="O17" s="73"/>
      <c r="P17" s="3"/>
      <c r="Q17" s="71"/>
      <c r="R17" s="72" t="s">
        <v>441</v>
      </c>
      <c r="S17" s="73"/>
      <c r="T17" s="3"/>
      <c r="U17" s="71"/>
      <c r="V17" s="72" t="s">
        <v>440</v>
      </c>
      <c r="W17" s="73">
        <v>200</v>
      </c>
      <c r="X17" s="3"/>
      <c r="Y17" s="71"/>
      <c r="Z17" s="72"/>
      <c r="AA17" s="73"/>
      <c r="AB17" s="3"/>
    </row>
    <row r="18" spans="1:28" ht="15.95" customHeight="1" x14ac:dyDescent="0.15">
      <c r="A18" s="82"/>
      <c r="B18" s="83" t="s">
        <v>275</v>
      </c>
      <c r="C18" s="84">
        <v>1180</v>
      </c>
      <c r="D18" s="5"/>
      <c r="E18" s="82"/>
      <c r="F18" s="83" t="s">
        <v>275</v>
      </c>
      <c r="G18" s="84">
        <v>400</v>
      </c>
      <c r="H18" s="5"/>
      <c r="I18" s="82"/>
      <c r="J18" s="83" t="s">
        <v>275</v>
      </c>
      <c r="K18" s="84">
        <v>200</v>
      </c>
      <c r="L18" s="5"/>
      <c r="M18" s="82"/>
      <c r="N18" s="83" t="s">
        <v>275</v>
      </c>
      <c r="O18" s="84">
        <v>150</v>
      </c>
      <c r="P18" s="5"/>
      <c r="Q18" s="82"/>
      <c r="R18" s="83" t="s">
        <v>443</v>
      </c>
      <c r="S18" s="84"/>
      <c r="T18" s="5"/>
      <c r="U18" s="82"/>
      <c r="V18" s="83" t="s">
        <v>442</v>
      </c>
      <c r="W18" s="84">
        <v>750</v>
      </c>
      <c r="X18" s="5"/>
      <c r="Y18" s="82"/>
      <c r="Z18" s="83"/>
      <c r="AA18" s="84"/>
      <c r="AB18" s="5"/>
    </row>
    <row r="19" spans="1:28" ht="15.95" customHeight="1" x14ac:dyDescent="0.15">
      <c r="A19" s="35"/>
      <c r="B19" s="44" t="s">
        <v>71</v>
      </c>
      <c r="C19" s="85">
        <f>SUM(C14:C18)</f>
        <v>2150</v>
      </c>
      <c r="D19" s="79">
        <f>SUM(D14:D18)</f>
        <v>0</v>
      </c>
      <c r="E19" s="35"/>
      <c r="F19" s="44" t="s">
        <v>71</v>
      </c>
      <c r="G19" s="85">
        <f>SUM(G14:G18)</f>
        <v>850</v>
      </c>
      <c r="H19" s="79">
        <f>SUM(H14:H18)</f>
        <v>0</v>
      </c>
      <c r="I19" s="35"/>
      <c r="J19" s="44" t="s">
        <v>71</v>
      </c>
      <c r="K19" s="85">
        <f>SUM(K14:K18)</f>
        <v>200</v>
      </c>
      <c r="L19" s="79">
        <f>SUM(L14:L18)</f>
        <v>0</v>
      </c>
      <c r="M19" s="35"/>
      <c r="N19" s="44" t="s">
        <v>71</v>
      </c>
      <c r="O19" s="85">
        <f>SUM(O14:O18)</f>
        <v>150</v>
      </c>
      <c r="P19" s="79">
        <f>SUM(P14:P18)</f>
        <v>0</v>
      </c>
      <c r="Q19" s="35"/>
      <c r="R19" s="44"/>
      <c r="S19" s="85"/>
      <c r="T19" s="79"/>
      <c r="U19" s="35"/>
      <c r="V19" s="44" t="s">
        <v>71</v>
      </c>
      <c r="W19" s="85">
        <f>SUM(W14:W18)</f>
        <v>1600</v>
      </c>
      <c r="X19" s="79">
        <f>SUM(X14:X18)</f>
        <v>0</v>
      </c>
      <c r="Y19" s="35"/>
      <c r="Z19" s="44"/>
      <c r="AA19" s="85"/>
      <c r="AB19" s="79"/>
    </row>
    <row r="20" spans="1:28" ht="15.95" customHeight="1" x14ac:dyDescent="0.15">
      <c r="A20" s="35"/>
      <c r="B20" s="44" t="s">
        <v>276</v>
      </c>
      <c r="C20" s="85">
        <f>C12+C19</f>
        <v>5610</v>
      </c>
      <c r="D20" s="79">
        <f>D12+D19</f>
        <v>0</v>
      </c>
      <c r="E20" s="35"/>
      <c r="F20" s="44" t="s">
        <v>276</v>
      </c>
      <c r="G20" s="85">
        <f>G12+G19</f>
        <v>1450</v>
      </c>
      <c r="H20" s="79">
        <f>H12+H19</f>
        <v>0</v>
      </c>
      <c r="I20" s="35"/>
      <c r="J20" s="44" t="s">
        <v>276</v>
      </c>
      <c r="K20" s="85">
        <f>K12+K19</f>
        <v>200</v>
      </c>
      <c r="L20" s="79">
        <f>L12+L19</f>
        <v>0</v>
      </c>
      <c r="M20" s="35"/>
      <c r="N20" s="44" t="s">
        <v>276</v>
      </c>
      <c r="O20" s="85">
        <f>O12+O19</f>
        <v>150</v>
      </c>
      <c r="P20" s="79">
        <f>P12+P19</f>
        <v>0</v>
      </c>
      <c r="Q20" s="35"/>
      <c r="R20" s="44"/>
      <c r="S20" s="85"/>
      <c r="T20" s="79"/>
      <c r="U20" s="35"/>
      <c r="V20" s="44" t="s">
        <v>276</v>
      </c>
      <c r="W20" s="85">
        <f>W12+W19</f>
        <v>2300</v>
      </c>
      <c r="X20" s="79">
        <f>X12+X19</f>
        <v>0</v>
      </c>
      <c r="Y20" s="35"/>
      <c r="Z20" s="44"/>
      <c r="AA20" s="85"/>
      <c r="AB20" s="79"/>
    </row>
    <row r="21" spans="1:28" ht="15.95" customHeight="1" x14ac:dyDescent="0.15">
      <c r="B21" s="223" t="s">
        <v>387</v>
      </c>
      <c r="AB21" s="6" t="s">
        <v>358</v>
      </c>
    </row>
    <row r="22" spans="1:28" x14ac:dyDescent="0.15">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row>
    <row r="23" spans="1:28" x14ac:dyDescent="0.15">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28" x14ac:dyDescent="0.15">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row>
    <row r="25" spans="1:28" x14ac:dyDescent="0.15">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row>
    <row r="26" spans="1:28" ht="15.95" customHeight="1" x14ac:dyDescent="0.1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row>
    <row r="27" spans="1:28" ht="15.95" customHeight="1" x14ac:dyDescent="0.15">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x14ac:dyDescent="0.15">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row>
    <row r="29" spans="1:28" x14ac:dyDescent="0.15">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row>
    <row r="30" spans="1:28" x14ac:dyDescent="0.15">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x14ac:dyDescent="0.15">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x14ac:dyDescent="0.15">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row>
  </sheetData>
  <sheetProtection algorithmName="SHA-512" hashValue="WJ1I3i0z0vKhZ0K876guYxBJ6DHEIQ6IqE9iiV/AC68Qq24QYlMq0wvZHt6+b7iorCZ2WYDPOJIqqlEO1kRgwg==" saltValue="ttn59/obinXcvaytodS0/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表紙</vt:lpstr>
      <vt:lpstr>郡市別</vt:lpstr>
      <vt:lpstr>鳥取1</vt:lpstr>
      <vt:lpstr>八頭・鳥取2・3・4・岩美</vt:lpstr>
      <vt:lpstr>倉吉・東伯</vt:lpstr>
      <vt:lpstr>米子</vt:lpstr>
      <vt:lpstr>西伯</vt:lpstr>
      <vt:lpstr>日野・境港</vt:lpstr>
      <vt:lpstr>美方(北兵庫)</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2026-01-15T05:08:30Z</cp:lastPrinted>
  <dcterms:created xsi:type="dcterms:W3CDTF">1997-07-26T05:41:58Z</dcterms:created>
  <dcterms:modified xsi:type="dcterms:W3CDTF">2026-01-20T00:50:02Z</dcterms:modified>
</cp:coreProperties>
</file>