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eigyo2\Desktop\岡山県部数表\202504\"/>
    </mc:Choice>
  </mc:AlternateContent>
  <xr:revisionPtr revIDLastSave="0" documentId="8_{2A7BA39C-A8EB-49DC-897A-6C61938CBD8A}" xr6:coauthVersionLast="47" xr6:coauthVersionMax="47" xr10:uidLastSave="{00000000-0000-0000-0000-000000000000}"/>
  <bookViews>
    <workbookView xWindow="-120" yWindow="-120" windowWidth="29040" windowHeight="15840" tabRatio="923" xr2:uid="{00000000-000D-0000-FFFF-FFFF00000000}"/>
  </bookViews>
  <sheets>
    <sheet name="表紙" sheetId="16" r:id="rId1"/>
    <sheet name="郡市別" sheetId="1" r:id="rId2"/>
    <sheet name="岡山1" sheetId="19" r:id="rId3"/>
    <sheet name="岡山2" sheetId="20" r:id="rId4"/>
    <sheet name="岡山3・玉野" sheetId="21" r:id="rId5"/>
    <sheet name="赤磐・瀬戸内・備前・和気" sheetId="9" r:id="rId6"/>
    <sheet name="倉敷1" sheetId="8" r:id="rId7"/>
    <sheet name="倉敷2・総社" sheetId="7" r:id="rId8"/>
    <sheet name="小田・笠岡・井原・浅口" sheetId="6" r:id="rId9"/>
    <sheet name="高梁・加賀・新見" sheetId="5" r:id="rId10"/>
    <sheet name="津山・勝田・久米" sheetId="11" r:id="rId11"/>
    <sheet name="真庭・苫田・美作" sheetId="10" r:id="rId12"/>
  </sheets>
  <definedNames>
    <definedName name="_DAT1" localSheetId="2">岡山1!$A$6:$AC$30</definedName>
    <definedName name="_DAT1">#REF!</definedName>
    <definedName name="_DAT10">真庭・苫田・美作!$A$6:$AC$31</definedName>
    <definedName name="_DAT2" localSheetId="3">岡山2!$A$6:$AC$35</definedName>
    <definedName name="_DAT2">#REF!</definedName>
    <definedName name="_DAT3" localSheetId="4">岡山3・玉野!$A$6:$AC$18</definedName>
    <definedName name="_DAT3">#REF!</definedName>
    <definedName name="_DAT4">赤磐・瀬戸内・備前・和気!$A$6:$AC$35</definedName>
    <definedName name="_DAT5">倉敷1!$A$6:$AC$42</definedName>
    <definedName name="_DAT6">倉敷2・総社!$A$6:$AC$32</definedName>
    <definedName name="_DAT7">小田・笠岡・井原・浅口!$A$6:$AC$43</definedName>
    <definedName name="_DAT8">高梁・加賀・新見!$A$6:$AC$38</definedName>
    <definedName name="_DAT9">津山・勝田・久米!$A$6:$AC$41</definedName>
    <definedName name="DAT0">表紙!$A$1:$L$9</definedName>
    <definedName name="_xlnm.Print_Area" localSheetId="0">表紙!$B$2:$L$45</definedName>
    <definedName name="_xlnm.Print_Titles" localSheetId="1">郡市別!$1:$4</definedName>
  </definedNames>
  <calcPr calcId="181029"/>
</workbook>
</file>

<file path=xl/calcChain.xml><?xml version="1.0" encoding="utf-8"?>
<calcChain xmlns="http://schemas.openxmlformats.org/spreadsheetml/2006/main">
  <c r="I15" i="21" l="1"/>
  <c r="H15" i="21"/>
  <c r="D15" i="9" l="1"/>
  <c r="AD1" i="10" l="1"/>
  <c r="AD1" i="11"/>
  <c r="AD1" i="5"/>
  <c r="AD1" i="6"/>
  <c r="AD1" i="7"/>
  <c r="AD1" i="8"/>
  <c r="AD1" i="9"/>
  <c r="AD1" i="21"/>
  <c r="AD1" i="20"/>
  <c r="AC33" i="19" l="1"/>
  <c r="AB46" i="19"/>
  <c r="AB41" i="19"/>
  <c r="AB33" i="19"/>
  <c r="AB25" i="19"/>
  <c r="AB35" i="20"/>
  <c r="AB22" i="20"/>
  <c r="AB14" i="20"/>
  <c r="AB40" i="21"/>
  <c r="AB23" i="21"/>
  <c r="AB15" i="21"/>
  <c r="AB30" i="9"/>
  <c r="AB42" i="8"/>
  <c r="AB32" i="8"/>
  <c r="AB22" i="7"/>
  <c r="AB14" i="7"/>
  <c r="AB23" i="11"/>
  <c r="AB23" i="20" l="1"/>
  <c r="U10" i="1"/>
  <c r="D32" i="8" l="1"/>
  <c r="AC22" i="20"/>
  <c r="AC32" i="8"/>
  <c r="AC23" i="21"/>
  <c r="AC46" i="19"/>
  <c r="AC41" i="19"/>
  <c r="V34" i="1" l="1"/>
  <c r="AC22" i="6"/>
  <c r="Y22" i="6"/>
  <c r="Q22" i="6"/>
  <c r="M22" i="6"/>
  <c r="E22" i="6"/>
  <c r="E31" i="10" l="1"/>
  <c r="E22" i="20" l="1"/>
  <c r="I25" i="19" l="1"/>
  <c r="AC15" i="21" l="1"/>
  <c r="AC24" i="21" s="1"/>
  <c r="D25" i="19" l="1"/>
  <c r="E25" i="19"/>
  <c r="H25" i="19"/>
  <c r="L25" i="19"/>
  <c r="M25" i="19"/>
  <c r="P25" i="19"/>
  <c r="X25" i="19"/>
  <c r="AC25" i="19"/>
  <c r="Y25" i="19"/>
  <c r="Q25" i="19"/>
  <c r="AC47" i="19" l="1"/>
  <c r="W18" i="1"/>
  <c r="AC43" i="6" l="1"/>
  <c r="M43" i="6"/>
  <c r="E43" i="6"/>
  <c r="AC35" i="6"/>
  <c r="O18" i="1" s="1"/>
  <c r="Y35" i="6"/>
  <c r="M35" i="6"/>
  <c r="E35" i="6"/>
  <c r="AC15" i="9" l="1"/>
  <c r="O24" i="1" s="1"/>
  <c r="AB15" i="9"/>
  <c r="N24" i="1" s="1"/>
  <c r="D14" i="20" l="1"/>
  <c r="W33" i="1" l="1"/>
  <c r="W32" i="1"/>
  <c r="W31" i="1"/>
  <c r="W30" i="1"/>
  <c r="W29" i="1"/>
  <c r="W28" i="1"/>
  <c r="W27" i="1"/>
  <c r="W26" i="1"/>
  <c r="W25" i="1"/>
  <c r="W24" i="1"/>
  <c r="W23" i="1"/>
  <c r="W22" i="1"/>
  <c r="W21" i="1"/>
  <c r="W20" i="1"/>
  <c r="W19" i="1"/>
  <c r="W17" i="1"/>
  <c r="W16" i="1"/>
  <c r="W15" i="1"/>
  <c r="W14" i="1"/>
  <c r="U14" i="1"/>
  <c r="W13" i="1"/>
  <c r="U13" i="1"/>
  <c r="W12" i="1"/>
  <c r="W11" i="1"/>
  <c r="W10" i="1"/>
  <c r="U11" i="1" l="1"/>
  <c r="E23" i="21" l="1"/>
  <c r="E35" i="20"/>
  <c r="M35" i="20"/>
  <c r="G12" i="1" s="1"/>
  <c r="L35" i="20"/>
  <c r="I35" i="20"/>
  <c r="H35" i="20"/>
  <c r="M15" i="21"/>
  <c r="AD2" i="9" l="1"/>
  <c r="AD2" i="8"/>
  <c r="AD2" i="7"/>
  <c r="AD2" i="6"/>
  <c r="AD2" i="5"/>
  <c r="AD2" i="11"/>
  <c r="AD2" i="10"/>
  <c r="AD2" i="21"/>
  <c r="AD2" i="20"/>
  <c r="F12" i="1" l="1"/>
  <c r="D12" i="1"/>
  <c r="M23" i="21" l="1"/>
  <c r="M24" i="21" s="1"/>
  <c r="G13" i="1" s="1"/>
  <c r="L23" i="21"/>
  <c r="I23" i="21"/>
  <c r="H23" i="21"/>
  <c r="D23" i="21"/>
  <c r="Q15" i="21"/>
  <c r="P15" i="21"/>
  <c r="L15" i="21"/>
  <c r="E15" i="21"/>
  <c r="E24" i="21" s="1"/>
  <c r="D15" i="21"/>
  <c r="E41" i="19"/>
  <c r="AC35" i="20"/>
  <c r="O12" i="1" s="1"/>
  <c r="N12" i="1"/>
  <c r="E12" i="1"/>
  <c r="C12" i="1"/>
  <c r="D35" i="20"/>
  <c r="B12" i="1" s="1"/>
  <c r="D22" i="20"/>
  <c r="M22" i="20"/>
  <c r="L22" i="20"/>
  <c r="I22" i="20"/>
  <c r="H22" i="20"/>
  <c r="E14" i="20"/>
  <c r="AC14" i="20"/>
  <c r="AC23" i="20" s="1"/>
  <c r="O11" i="1" s="1"/>
  <c r="M14" i="20"/>
  <c r="I14" i="20"/>
  <c r="N11" i="1"/>
  <c r="L14" i="20"/>
  <c r="H14" i="20"/>
  <c r="M46" i="19"/>
  <c r="L46" i="19"/>
  <c r="I46" i="19"/>
  <c r="H46" i="19"/>
  <c r="E46" i="19"/>
  <c r="D46" i="19"/>
  <c r="L41" i="19"/>
  <c r="M41" i="19"/>
  <c r="I41" i="19"/>
  <c r="H41" i="19"/>
  <c r="D41" i="19"/>
  <c r="M33" i="19"/>
  <c r="L33" i="19"/>
  <c r="I33" i="19"/>
  <c r="H33" i="19"/>
  <c r="E33" i="19"/>
  <c r="D33" i="19"/>
  <c r="X47" i="19"/>
  <c r="P47" i="19"/>
  <c r="Y47" i="19"/>
  <c r="Q47" i="19"/>
  <c r="AC40" i="21"/>
  <c r="O16" i="1" s="1"/>
  <c r="N16" i="1"/>
  <c r="Y40" i="21"/>
  <c r="Q16" i="1" s="1"/>
  <c r="X40" i="21"/>
  <c r="P16" i="1" s="1"/>
  <c r="I40" i="21"/>
  <c r="E16" i="1" s="1"/>
  <c r="H40" i="21"/>
  <c r="D16" i="1" s="1"/>
  <c r="E40" i="21"/>
  <c r="C16" i="1" s="1"/>
  <c r="D40" i="21"/>
  <c r="AB47" i="19" l="1"/>
  <c r="N10" i="1" s="1"/>
  <c r="L24" i="21"/>
  <c r="F13" i="1" s="1"/>
  <c r="H24" i="21"/>
  <c r="D13" i="1" s="1"/>
  <c r="L23" i="20"/>
  <c r="F11" i="1" s="1"/>
  <c r="R12" i="1"/>
  <c r="M42" i="19"/>
  <c r="H47" i="19"/>
  <c r="D10" i="1" s="1"/>
  <c r="P24" i="21"/>
  <c r="H13" i="1" s="1"/>
  <c r="M15" i="20"/>
  <c r="M16" i="21"/>
  <c r="H23" i="20"/>
  <c r="D11" i="1" s="1"/>
  <c r="O13" i="1"/>
  <c r="S12" i="1"/>
  <c r="I24" i="21"/>
  <c r="E13" i="1" s="1"/>
  <c r="Q16" i="21"/>
  <c r="E23" i="20"/>
  <c r="C11" i="1" s="1"/>
  <c r="Q15" i="20"/>
  <c r="D47" i="19"/>
  <c r="B10" i="1" s="1"/>
  <c r="M34" i="19"/>
  <c r="L47" i="19"/>
  <c r="M26" i="19"/>
  <c r="H10" i="1"/>
  <c r="L10" i="1"/>
  <c r="X25" i="21"/>
  <c r="M28" i="21"/>
  <c r="B16" i="1"/>
  <c r="M24" i="20"/>
  <c r="M23" i="20"/>
  <c r="G11" i="1" s="1"/>
  <c r="Q7" i="21"/>
  <c r="Q24" i="21"/>
  <c r="I13" i="1" s="1"/>
  <c r="Q28" i="21"/>
  <c r="Q24" i="20"/>
  <c r="O10" i="1"/>
  <c r="M10" i="1"/>
  <c r="Y25" i="21"/>
  <c r="I10" i="1"/>
  <c r="Q8" i="19"/>
  <c r="Q34" i="19"/>
  <c r="M47" i="19"/>
  <c r="G10" i="1" s="1"/>
  <c r="Q26" i="19"/>
  <c r="I47" i="19"/>
  <c r="E10" i="1" s="1"/>
  <c r="Q42" i="19"/>
  <c r="M8" i="19"/>
  <c r="AB24" i="21"/>
  <c r="M7" i="21"/>
  <c r="D24" i="21"/>
  <c r="B13" i="1" s="1"/>
  <c r="C13" i="1"/>
  <c r="E47" i="19"/>
  <c r="M7" i="20"/>
  <c r="I23" i="20"/>
  <c r="E11" i="1" s="1"/>
  <c r="D23" i="20"/>
  <c r="B11" i="1" s="1"/>
  <c r="Q7" i="20"/>
  <c r="AB25" i="21" l="1"/>
  <c r="L25" i="21"/>
  <c r="P25" i="21"/>
  <c r="R11" i="1"/>
  <c r="H25" i="21"/>
  <c r="E25" i="21"/>
  <c r="S11" i="1"/>
  <c r="F10" i="1"/>
  <c r="N13" i="1"/>
  <c r="R13" i="1" s="1"/>
  <c r="D25" i="21"/>
  <c r="S13" i="1"/>
  <c r="Q25" i="21"/>
  <c r="M25" i="21"/>
  <c r="I25" i="21"/>
  <c r="AC25" i="21"/>
  <c r="C10" i="1"/>
  <c r="S10" i="1" s="1"/>
  <c r="R10" i="1" l="1"/>
  <c r="M7" i="19"/>
  <c r="Q7" i="19"/>
  <c r="E22" i="7"/>
  <c r="M21" i="9" l="1"/>
  <c r="P23" i="10" l="1"/>
  <c r="Q23" i="10"/>
  <c r="P38" i="5"/>
  <c r="Q38" i="5"/>
  <c r="E23" i="10" l="1"/>
  <c r="L32" i="8"/>
  <c r="E42" i="8"/>
  <c r="E32" i="8"/>
  <c r="T34" i="1"/>
  <c r="L56" i="1" s="1"/>
  <c r="L57" i="1"/>
  <c r="L32" i="7"/>
  <c r="F19" i="1" s="1"/>
  <c r="D27" i="5"/>
  <c r="M21" i="5" s="1"/>
  <c r="E27" i="5"/>
  <c r="Q21" i="5" s="1"/>
  <c r="D10" i="6"/>
  <c r="B29" i="1" s="1"/>
  <c r="L10" i="6"/>
  <c r="F29" i="1" s="1"/>
  <c r="T10" i="6"/>
  <c r="J29" i="1" s="1"/>
  <c r="AB10" i="6"/>
  <c r="N29" i="1" s="1"/>
  <c r="E10" i="6"/>
  <c r="C29" i="1" s="1"/>
  <c r="M10" i="6"/>
  <c r="G29" i="1" s="1"/>
  <c r="U10" i="6"/>
  <c r="K29" i="1" s="1"/>
  <c r="AC10" i="6"/>
  <c r="O29" i="1" s="1"/>
  <c r="D35" i="9"/>
  <c r="D23" i="11"/>
  <c r="D42" i="8"/>
  <c r="L42" i="8"/>
  <c r="H42" i="8"/>
  <c r="D14" i="7"/>
  <c r="M32" i="8"/>
  <c r="D32" i="7"/>
  <c r="D22" i="7"/>
  <c r="E14" i="7"/>
  <c r="M14" i="7"/>
  <c r="I14" i="7"/>
  <c r="AC14" i="7"/>
  <c r="L14" i="7"/>
  <c r="H14" i="7"/>
  <c r="AC43" i="10"/>
  <c r="AB43" i="10"/>
  <c r="N25" i="1" s="1"/>
  <c r="M43" i="10"/>
  <c r="G25" i="1" s="1"/>
  <c r="L43" i="10"/>
  <c r="F25" i="1" s="1"/>
  <c r="AC23" i="10"/>
  <c r="AB23" i="10"/>
  <c r="N26" i="1" s="1"/>
  <c r="I26" i="1"/>
  <c r="I23" i="10"/>
  <c r="E26" i="1" s="1"/>
  <c r="H23" i="10"/>
  <c r="D26" i="1" s="1"/>
  <c r="M23" i="10"/>
  <c r="G26" i="1" s="1"/>
  <c r="L23" i="10"/>
  <c r="F26" i="1" s="1"/>
  <c r="D23" i="10"/>
  <c r="B26" i="1" s="1"/>
  <c r="D43" i="10"/>
  <c r="B25" i="1" s="1"/>
  <c r="E43" i="10"/>
  <c r="E15" i="9"/>
  <c r="M15" i="9"/>
  <c r="G24" i="1" s="1"/>
  <c r="B24" i="1"/>
  <c r="L15" i="9"/>
  <c r="F24" i="1" s="1"/>
  <c r="M22" i="7"/>
  <c r="M42" i="8"/>
  <c r="I22" i="7"/>
  <c r="I32" i="8"/>
  <c r="I42" i="8"/>
  <c r="Q32" i="8"/>
  <c r="U23" i="7"/>
  <c r="AC22" i="7"/>
  <c r="AC42" i="8"/>
  <c r="E23" i="11"/>
  <c r="M23" i="11"/>
  <c r="G15" i="1" s="1"/>
  <c r="AC23" i="11"/>
  <c r="O15" i="1" s="1"/>
  <c r="Q34" i="1"/>
  <c r="G17" i="1"/>
  <c r="I17" i="1"/>
  <c r="M17" i="1"/>
  <c r="O17" i="1"/>
  <c r="G18" i="1"/>
  <c r="M18" i="1"/>
  <c r="E32" i="7"/>
  <c r="C19" i="1" s="1"/>
  <c r="M32" i="7"/>
  <c r="E20" i="5"/>
  <c r="M20" i="5"/>
  <c r="G20" i="1" s="1"/>
  <c r="Y20" i="5"/>
  <c r="E38" i="5"/>
  <c r="M38" i="5"/>
  <c r="G21" i="1" s="1"/>
  <c r="I38" i="5"/>
  <c r="E21" i="1" s="1"/>
  <c r="I21" i="1"/>
  <c r="AC38" i="5"/>
  <c r="E30" i="9"/>
  <c r="M30" i="9"/>
  <c r="G22" i="1" s="1"/>
  <c r="AC30" i="9"/>
  <c r="O22" i="1" s="1"/>
  <c r="E21" i="9"/>
  <c r="G23" i="1"/>
  <c r="E35" i="9"/>
  <c r="M35" i="9"/>
  <c r="G28" i="1" s="1"/>
  <c r="G27" i="1"/>
  <c r="O27" i="1"/>
  <c r="Q24" i="10"/>
  <c r="E29" i="11"/>
  <c r="M29" i="11"/>
  <c r="G31" i="1" s="1"/>
  <c r="AC29" i="11"/>
  <c r="O31" i="1" s="1"/>
  <c r="E41" i="11"/>
  <c r="M41" i="11"/>
  <c r="G32" i="1" s="1"/>
  <c r="L22" i="7"/>
  <c r="H22" i="7"/>
  <c r="H32" i="8"/>
  <c r="P32" i="8"/>
  <c r="T23" i="7"/>
  <c r="L23" i="11"/>
  <c r="F15" i="1" s="1"/>
  <c r="N15" i="1"/>
  <c r="P34" i="1"/>
  <c r="D35" i="6"/>
  <c r="L35" i="6"/>
  <c r="F18" i="1" s="1"/>
  <c r="X35" i="6"/>
  <c r="L18" i="1" s="1"/>
  <c r="AB35" i="6"/>
  <c r="N18" i="1" s="1"/>
  <c r="X22" i="6"/>
  <c r="L17" i="1" s="1"/>
  <c r="L22" i="6"/>
  <c r="F17" i="1" s="1"/>
  <c r="D22" i="6"/>
  <c r="B17" i="1" s="1"/>
  <c r="P22" i="6"/>
  <c r="H17" i="1" s="1"/>
  <c r="AB22" i="6"/>
  <c r="N17" i="1" s="1"/>
  <c r="D30" i="9"/>
  <c r="L30" i="9"/>
  <c r="F22" i="1" s="1"/>
  <c r="N22" i="1"/>
  <c r="D20" i="5"/>
  <c r="L20" i="5"/>
  <c r="F20" i="1" s="1"/>
  <c r="X20" i="5"/>
  <c r="L20" i="1" s="1"/>
  <c r="H21" i="1"/>
  <c r="D38" i="5"/>
  <c r="L38" i="5"/>
  <c r="F21" i="1" s="1"/>
  <c r="H38" i="5"/>
  <c r="D21" i="1" s="1"/>
  <c r="AB38" i="5"/>
  <c r="N21" i="1" s="1"/>
  <c r="H26" i="1"/>
  <c r="L21" i="9"/>
  <c r="F23" i="1" s="1"/>
  <c r="D21" i="9"/>
  <c r="L29" i="11"/>
  <c r="F31" i="1" s="1"/>
  <c r="D29" i="11"/>
  <c r="AB29" i="11"/>
  <c r="N31" i="1" s="1"/>
  <c r="D43" i="6"/>
  <c r="L43" i="6"/>
  <c r="F27" i="1" s="1"/>
  <c r="AB43" i="6"/>
  <c r="N27" i="1" s="1"/>
  <c r="L35" i="9"/>
  <c r="F28" i="1" s="1"/>
  <c r="D31" i="10"/>
  <c r="D41" i="11"/>
  <c r="L41" i="11"/>
  <c r="F32" i="1" s="1"/>
  <c r="C33" i="1" l="1"/>
  <c r="S33" i="1" s="1"/>
  <c r="M25" i="7"/>
  <c r="B33" i="1"/>
  <c r="R33" i="1" s="1"/>
  <c r="L58" i="1"/>
  <c r="M7" i="10"/>
  <c r="B19" i="1"/>
  <c r="R19" i="1" s="1"/>
  <c r="B32" i="1"/>
  <c r="R32" i="1" s="1"/>
  <c r="M30" i="11"/>
  <c r="M36" i="6"/>
  <c r="B31" i="1"/>
  <c r="R31" i="1" s="1"/>
  <c r="M24" i="11"/>
  <c r="B22" i="1"/>
  <c r="R22" i="1" s="1"/>
  <c r="M22" i="9"/>
  <c r="M15" i="7"/>
  <c r="M7" i="7"/>
  <c r="M33" i="8"/>
  <c r="B28" i="1"/>
  <c r="R28" i="1" s="1"/>
  <c r="M31" i="9"/>
  <c r="M7" i="6"/>
  <c r="M8" i="8"/>
  <c r="B30" i="1"/>
  <c r="R30" i="1" s="1"/>
  <c r="M24" i="10"/>
  <c r="B27" i="1"/>
  <c r="R27" i="1" s="1"/>
  <c r="B23" i="1"/>
  <c r="R23" i="1" s="1"/>
  <c r="M16" i="9"/>
  <c r="B21" i="1"/>
  <c r="R21" i="1" s="1"/>
  <c r="M28" i="5"/>
  <c r="B20" i="1"/>
  <c r="R20" i="1" s="1"/>
  <c r="M7" i="5"/>
  <c r="R17" i="1"/>
  <c r="M11" i="6"/>
  <c r="B18" i="1"/>
  <c r="R18" i="1" s="1"/>
  <c r="M23" i="6"/>
  <c r="P23" i="7"/>
  <c r="H14" i="1" s="1"/>
  <c r="L23" i="7"/>
  <c r="F14" i="1" s="1"/>
  <c r="F34" i="1" s="1"/>
  <c r="M7" i="9"/>
  <c r="M32" i="10"/>
  <c r="B15" i="1"/>
  <c r="R15" i="1" s="1"/>
  <c r="M7" i="11"/>
  <c r="O25" i="1"/>
  <c r="Q32" i="10"/>
  <c r="O26" i="1"/>
  <c r="Q7" i="10"/>
  <c r="Q30" i="11"/>
  <c r="Q24" i="11"/>
  <c r="Q7" i="11"/>
  <c r="O21" i="1"/>
  <c r="Q28" i="5"/>
  <c r="M20" i="1"/>
  <c r="M34" i="1" s="1"/>
  <c r="Q7" i="5"/>
  <c r="Q7" i="6"/>
  <c r="C27" i="1"/>
  <c r="S27" i="1" s="1"/>
  <c r="Q36" i="6"/>
  <c r="C18" i="1"/>
  <c r="S18" i="1" s="1"/>
  <c r="Q23" i="6"/>
  <c r="C17" i="1"/>
  <c r="S17" i="1" s="1"/>
  <c r="Q11" i="6"/>
  <c r="G19" i="1"/>
  <c r="S19" i="1" s="1"/>
  <c r="Q25" i="7"/>
  <c r="Q15" i="7"/>
  <c r="Q7" i="7"/>
  <c r="Q8" i="8"/>
  <c r="Q33" i="8"/>
  <c r="C28" i="1"/>
  <c r="S28" i="1" s="1"/>
  <c r="Q31" i="9"/>
  <c r="C22" i="1"/>
  <c r="S22" i="1" s="1"/>
  <c r="Q22" i="9"/>
  <c r="C23" i="1"/>
  <c r="S23" i="1" s="1"/>
  <c r="Q16" i="9"/>
  <c r="C24" i="1"/>
  <c r="Q7" i="9"/>
  <c r="S16" i="1"/>
  <c r="E23" i="7"/>
  <c r="C26" i="1"/>
  <c r="C32" i="1"/>
  <c r="S32" i="1" s="1"/>
  <c r="C31" i="1"/>
  <c r="S31" i="1" s="1"/>
  <c r="C15" i="1"/>
  <c r="S15" i="1" s="1"/>
  <c r="C21" i="1"/>
  <c r="AB23" i="7"/>
  <c r="N14" i="1" s="1"/>
  <c r="N34" i="1" s="1"/>
  <c r="R25" i="1"/>
  <c r="C25" i="1"/>
  <c r="R26" i="1"/>
  <c r="C20" i="1"/>
  <c r="K34" i="1"/>
  <c r="AC23" i="7"/>
  <c r="O14" i="1" s="1"/>
  <c r="Q23" i="7"/>
  <c r="I14" i="1" s="1"/>
  <c r="I23" i="7"/>
  <c r="E14" i="1" s="1"/>
  <c r="E34" i="1" s="1"/>
  <c r="M23" i="7"/>
  <c r="G14" i="1" s="1"/>
  <c r="U34" i="1"/>
  <c r="M56" i="1" s="1"/>
  <c r="N56" i="1" s="1"/>
  <c r="W34" i="1"/>
  <c r="M57" i="1" s="1"/>
  <c r="R24" i="1"/>
  <c r="L34" i="1"/>
  <c r="H23" i="7"/>
  <c r="D14" i="1" s="1"/>
  <c r="R29" i="1"/>
  <c r="D23" i="7"/>
  <c r="J34" i="1"/>
  <c r="C30" i="1"/>
  <c r="S29" i="1"/>
  <c r="R16" i="1"/>
  <c r="M58" i="1" l="1"/>
  <c r="S25" i="1"/>
  <c r="S26" i="1"/>
  <c r="M7" i="8"/>
  <c r="H34" i="1"/>
  <c r="S20" i="1"/>
  <c r="S21" i="1"/>
  <c r="Q7" i="8"/>
  <c r="G34" i="1"/>
  <c r="I34" i="1"/>
  <c r="O34" i="1"/>
  <c r="C14" i="1"/>
  <c r="S14" i="1" s="1"/>
  <c r="D34" i="1"/>
  <c r="N57" i="1"/>
  <c r="B14" i="1"/>
  <c r="R14" i="1" s="1"/>
  <c r="R34" i="1" s="1"/>
  <c r="S30" i="1"/>
  <c r="S24" i="1"/>
  <c r="S34" i="1" l="1"/>
  <c r="K48" i="1" s="1"/>
  <c r="Q48" i="1" s="1"/>
  <c r="Q50" i="1" s="1"/>
  <c r="N58" i="1"/>
  <c r="B34" i="1"/>
  <c r="C34" i="1"/>
  <c r="J48" i="1"/>
  <c r="J50" i="1" s="1"/>
  <c r="K50" i="1" l="1"/>
  <c r="S48" i="1"/>
  <c r="S50" i="1" s="1"/>
  <c r="O48" i="1"/>
  <c r="O50" i="1" s="1"/>
  <c r="M48" i="1"/>
  <c r="M50" i="1" s="1"/>
</calcChain>
</file>

<file path=xl/sharedStrings.xml><?xml version="1.0" encoding="utf-8"?>
<sst xmlns="http://schemas.openxmlformats.org/spreadsheetml/2006/main" count="2640" uniqueCount="1203">
  <si>
    <t>申込者名</t>
  </si>
  <si>
    <t>折込日</t>
  </si>
  <si>
    <t>サイズ</t>
  </si>
  <si>
    <t>総枚数</t>
  </si>
  <si>
    <t>山 陽</t>
  </si>
  <si>
    <t>部数</t>
  </si>
  <si>
    <t>折込数</t>
  </si>
  <si>
    <t>読 売</t>
  </si>
  <si>
    <t>朝 日</t>
  </si>
  <si>
    <t>毎 日</t>
  </si>
  <si>
    <t>産 経</t>
  </si>
  <si>
    <t>日 経</t>
  </si>
  <si>
    <t>岡</t>
  </si>
  <si>
    <t>岡山中央</t>
  </si>
  <si>
    <t>内山下</t>
  </si>
  <si>
    <t>山</t>
  </si>
  <si>
    <t>　</t>
  </si>
  <si>
    <t>市</t>
  </si>
  <si>
    <t>野田屋町</t>
  </si>
  <si>
    <t>岡輝</t>
  </si>
  <si>
    <t>大供</t>
  </si>
  <si>
    <t>清輝橋</t>
  </si>
  <si>
    <t>岡山南</t>
  </si>
  <si>
    <t>毎日岡南</t>
  </si>
  <si>
    <t>福浜</t>
  </si>
  <si>
    <t>岡南</t>
  </si>
  <si>
    <t>泉田</t>
  </si>
  <si>
    <t>当新田</t>
  </si>
  <si>
    <t>福島</t>
  </si>
  <si>
    <t>鹿田</t>
  </si>
  <si>
    <t>新保</t>
  </si>
  <si>
    <t>浜野</t>
  </si>
  <si>
    <t>芳田</t>
  </si>
  <si>
    <t>新屋敷</t>
  </si>
  <si>
    <t>野田</t>
  </si>
  <si>
    <t>岡山西</t>
  </si>
  <si>
    <t>今</t>
  </si>
  <si>
    <t>三門</t>
  </si>
  <si>
    <t>奉還町</t>
  </si>
  <si>
    <t>北方</t>
  </si>
  <si>
    <t>花尻</t>
  </si>
  <si>
    <t>津島</t>
  </si>
  <si>
    <t>山陽三門</t>
  </si>
  <si>
    <t>伊島</t>
  </si>
  <si>
    <t>山陽花尻</t>
  </si>
  <si>
    <t>玉柏</t>
  </si>
  <si>
    <t>高島</t>
  </si>
  <si>
    <t>山陽高島</t>
  </si>
  <si>
    <t>原尾島</t>
  </si>
  <si>
    <t>山陽幡多</t>
  </si>
  <si>
    <t>幡多</t>
  </si>
  <si>
    <t>門田屋敷</t>
  </si>
  <si>
    <t>平井</t>
  </si>
  <si>
    <t>平井東</t>
  </si>
  <si>
    <t>平井西</t>
  </si>
  <si>
    <t>富山</t>
  </si>
  <si>
    <t>円山</t>
  </si>
  <si>
    <t>＊</t>
  </si>
  <si>
    <t>東岡山</t>
  </si>
  <si>
    <t>兼基</t>
  </si>
  <si>
    <t>古都</t>
  </si>
  <si>
    <t>津高</t>
  </si>
  <si>
    <t>岡山北</t>
  </si>
  <si>
    <t>牧山</t>
  </si>
  <si>
    <t>矢坂</t>
  </si>
  <si>
    <t>一宮</t>
  </si>
  <si>
    <t>芳賀佐山</t>
  </si>
  <si>
    <t>吉備津</t>
  </si>
  <si>
    <t>備中高松</t>
  </si>
  <si>
    <t>高松</t>
  </si>
  <si>
    <t>北庭瀬</t>
  </si>
  <si>
    <t>妹尾</t>
  </si>
  <si>
    <t>妹尾西</t>
  </si>
  <si>
    <t>早島</t>
  </si>
  <si>
    <t>興除</t>
  </si>
  <si>
    <t>八浜</t>
  </si>
  <si>
    <t>西大寺</t>
  </si>
  <si>
    <t>朝日西大寺</t>
  </si>
  <si>
    <t>芥子山</t>
  </si>
  <si>
    <t>益野</t>
  </si>
  <si>
    <t>豊</t>
  </si>
  <si>
    <t>光政</t>
  </si>
  <si>
    <t>平島</t>
  </si>
  <si>
    <t>瀬戸</t>
  </si>
  <si>
    <t>郡</t>
  </si>
  <si>
    <t>山陽町</t>
  </si>
  <si>
    <t>神田</t>
  </si>
  <si>
    <t>熊山</t>
  </si>
  <si>
    <t>周匝</t>
  </si>
  <si>
    <t>久</t>
  </si>
  <si>
    <t>備</t>
  </si>
  <si>
    <t>建部</t>
  </si>
  <si>
    <t>前</t>
  </si>
  <si>
    <t>和</t>
  </si>
  <si>
    <t>気</t>
  </si>
  <si>
    <t>長船</t>
  </si>
  <si>
    <t>牛窓</t>
  </si>
  <si>
    <t>虫明</t>
  </si>
  <si>
    <t>香登</t>
  </si>
  <si>
    <t>片上</t>
  </si>
  <si>
    <t>伊里</t>
  </si>
  <si>
    <t>三石</t>
  </si>
  <si>
    <t>和気</t>
  </si>
  <si>
    <t>和気東</t>
  </si>
  <si>
    <t>吉永</t>
  </si>
  <si>
    <t>佐伯</t>
  </si>
  <si>
    <t>日生</t>
  </si>
  <si>
    <t>倉敷東</t>
  </si>
  <si>
    <t>敷</t>
  </si>
  <si>
    <t>倉敷北</t>
  </si>
  <si>
    <t>倉敷中央</t>
  </si>
  <si>
    <t>倉敷西</t>
  </si>
  <si>
    <t>朝日倉敷東</t>
  </si>
  <si>
    <t>倉敷笹沖</t>
  </si>
  <si>
    <t>島</t>
  </si>
  <si>
    <t>倉敷大高</t>
  </si>
  <si>
    <t>西阿知</t>
  </si>
  <si>
    <t>豊洲</t>
  </si>
  <si>
    <t>天城</t>
  </si>
  <si>
    <t>庄パーク</t>
  </si>
  <si>
    <t>茶屋町</t>
  </si>
  <si>
    <t>早島(都窪)</t>
  </si>
  <si>
    <t>連島</t>
  </si>
  <si>
    <t>水島</t>
  </si>
  <si>
    <t>水島西</t>
  </si>
  <si>
    <t>水島東</t>
  </si>
  <si>
    <t>朝日水島</t>
  </si>
  <si>
    <t>朝日連島</t>
  </si>
  <si>
    <t>倉敷福田</t>
  </si>
  <si>
    <t>朝日水島東</t>
  </si>
  <si>
    <t>玉島</t>
  </si>
  <si>
    <t>玉島東</t>
  </si>
  <si>
    <t>玉島北</t>
  </si>
  <si>
    <t>玉島西</t>
  </si>
  <si>
    <t>児島</t>
  </si>
  <si>
    <t>稗田</t>
  </si>
  <si>
    <t>下津井</t>
  </si>
  <si>
    <t>荘内</t>
  </si>
  <si>
    <t>直島</t>
  </si>
  <si>
    <t>田</t>
  </si>
  <si>
    <t>総社東</t>
  </si>
  <si>
    <t>総社</t>
  </si>
  <si>
    <t>総社西</t>
  </si>
  <si>
    <t>常盤</t>
  </si>
  <si>
    <t>総社久代</t>
  </si>
  <si>
    <t>豪渓</t>
  </si>
  <si>
    <t>美袋</t>
  </si>
  <si>
    <t>真備</t>
  </si>
  <si>
    <t>読売真備</t>
  </si>
  <si>
    <t>小田</t>
  </si>
  <si>
    <t>矢掛</t>
  </si>
  <si>
    <t>読売矢掛</t>
  </si>
  <si>
    <t>笠</t>
  </si>
  <si>
    <t>笠岡</t>
  </si>
  <si>
    <t>笠岡東</t>
  </si>
  <si>
    <t>笠岡西</t>
  </si>
  <si>
    <t>大井</t>
  </si>
  <si>
    <t>読売笠岡</t>
  </si>
  <si>
    <t>井</t>
  </si>
  <si>
    <t>原</t>
  </si>
  <si>
    <t>新山</t>
  </si>
  <si>
    <t>北川</t>
  </si>
  <si>
    <t>神島外</t>
  </si>
  <si>
    <t>浅</t>
  </si>
  <si>
    <t>北木島</t>
  </si>
  <si>
    <t>笠岡に含む</t>
  </si>
  <si>
    <t>口</t>
  </si>
  <si>
    <t>井原</t>
  </si>
  <si>
    <t>読売井原</t>
  </si>
  <si>
    <t>木の子</t>
  </si>
  <si>
    <t>県主</t>
  </si>
  <si>
    <t>稲倉</t>
  </si>
  <si>
    <t>高屋</t>
  </si>
  <si>
    <t>井原西</t>
  </si>
  <si>
    <t>鴨方</t>
  </si>
  <si>
    <t>読売鴨方</t>
  </si>
  <si>
    <t>西六</t>
  </si>
  <si>
    <t>金光</t>
  </si>
  <si>
    <t>読売金光</t>
  </si>
  <si>
    <t>寄島</t>
  </si>
  <si>
    <t>高梁</t>
  </si>
  <si>
    <t>梁</t>
  </si>
  <si>
    <t>川面</t>
  </si>
  <si>
    <t>成羽</t>
  </si>
  <si>
    <t>玉川</t>
  </si>
  <si>
    <t>中井</t>
  </si>
  <si>
    <t>高梁落合</t>
  </si>
  <si>
    <t>中村</t>
  </si>
  <si>
    <t>手荘</t>
  </si>
  <si>
    <t>川上</t>
  </si>
  <si>
    <t>備中町</t>
  </si>
  <si>
    <t>新</t>
  </si>
  <si>
    <t>見</t>
  </si>
  <si>
    <t>豊野</t>
  </si>
  <si>
    <t>下竹</t>
  </si>
  <si>
    <t>大和</t>
  </si>
  <si>
    <t>有漢</t>
  </si>
  <si>
    <t>新見</t>
  </si>
  <si>
    <t>山陽新見</t>
  </si>
  <si>
    <t>千屋</t>
  </si>
  <si>
    <t>本郷</t>
  </si>
  <si>
    <t>神代</t>
  </si>
  <si>
    <t>哲西</t>
  </si>
  <si>
    <t>刑部</t>
  </si>
  <si>
    <t>津山中央</t>
  </si>
  <si>
    <t>津山西</t>
  </si>
  <si>
    <t>津山南</t>
  </si>
  <si>
    <t>勝</t>
  </si>
  <si>
    <t>河辺</t>
  </si>
  <si>
    <t>高野</t>
  </si>
  <si>
    <t>米</t>
  </si>
  <si>
    <t>久米</t>
  </si>
  <si>
    <t>新野</t>
  </si>
  <si>
    <t>勝北</t>
  </si>
  <si>
    <t>勝田</t>
  </si>
  <si>
    <t>勝央</t>
  </si>
  <si>
    <t>美野</t>
  </si>
  <si>
    <t>桑村</t>
  </si>
  <si>
    <t>亀甲</t>
  </si>
  <si>
    <t>西川</t>
  </si>
  <si>
    <t>柵原</t>
  </si>
  <si>
    <t>勝山</t>
  </si>
  <si>
    <t>庭</t>
  </si>
  <si>
    <t>月田</t>
  </si>
  <si>
    <t>美甘</t>
  </si>
  <si>
    <t>苫</t>
  </si>
  <si>
    <t>湯原</t>
  </si>
  <si>
    <t>富原</t>
  </si>
  <si>
    <t>久世</t>
  </si>
  <si>
    <t>読売久世</t>
  </si>
  <si>
    <t>蒜山</t>
  </si>
  <si>
    <t>落合</t>
  </si>
  <si>
    <t>毎日落合</t>
  </si>
  <si>
    <t>天津</t>
  </si>
  <si>
    <t>河内</t>
  </si>
  <si>
    <t>美川</t>
  </si>
  <si>
    <t>富</t>
  </si>
  <si>
    <t>読売加茂</t>
  </si>
  <si>
    <t>林野</t>
  </si>
  <si>
    <t>湯郷</t>
  </si>
  <si>
    <t>英田</t>
  </si>
  <si>
    <t>大原</t>
  </si>
  <si>
    <t>江見</t>
  </si>
  <si>
    <t>土居</t>
  </si>
  <si>
    <t>頁</t>
  </si>
  <si>
    <t>5,6</t>
  </si>
  <si>
    <t>岡山県合計</t>
  </si>
  <si>
    <t>郡</t>
    <rPh sb="0" eb="1">
      <t>グン</t>
    </rPh>
    <phoneticPr fontId="3"/>
  </si>
  <si>
    <t>広告主名</t>
  </si>
  <si>
    <t>広告内容・タイトル</t>
  </si>
  <si>
    <t>代理店</t>
  </si>
  <si>
    <t>印刷会社</t>
  </si>
  <si>
    <t>（曜日）</t>
  </si>
  <si>
    <t>通信欄</t>
  </si>
  <si>
    <t>印は山陽新聞と合販で、山陽新聞の部数の中に含まれています。</t>
    <phoneticPr fontId="3"/>
  </si>
  <si>
    <t>田</t>
    <rPh sb="0" eb="1">
      <t>タ</t>
    </rPh>
    <phoneticPr fontId="3"/>
  </si>
  <si>
    <t>55400</t>
    <phoneticPr fontId="3"/>
  </si>
  <si>
    <t>50800</t>
    <phoneticPr fontId="3"/>
  </si>
  <si>
    <t>50900</t>
    <phoneticPr fontId="3"/>
  </si>
  <si>
    <t>52900</t>
    <phoneticPr fontId="3"/>
  </si>
  <si>
    <t>53200</t>
    <phoneticPr fontId="3"/>
  </si>
  <si>
    <t>宇野西</t>
    <rPh sb="0" eb="2">
      <t>ウノ</t>
    </rPh>
    <rPh sb="2" eb="3">
      <t>ニシ</t>
    </rPh>
    <phoneticPr fontId="3"/>
  </si>
  <si>
    <t>玉原</t>
    <rPh sb="0" eb="1">
      <t>タマ</t>
    </rPh>
    <rPh sb="1" eb="2">
      <t>ハラ</t>
    </rPh>
    <phoneticPr fontId="3"/>
  </si>
  <si>
    <t>50016</t>
    <phoneticPr fontId="3"/>
  </si>
  <si>
    <t>69908</t>
    <phoneticPr fontId="3"/>
  </si>
  <si>
    <t>50015</t>
    <phoneticPr fontId="3"/>
  </si>
  <si>
    <t>56900</t>
    <phoneticPr fontId="3"/>
  </si>
  <si>
    <t>50014</t>
    <phoneticPr fontId="3"/>
  </si>
  <si>
    <t>50013</t>
    <phoneticPr fontId="3"/>
  </si>
  <si>
    <t>69905</t>
    <phoneticPr fontId="3"/>
  </si>
  <si>
    <t>56700</t>
    <phoneticPr fontId="3"/>
  </si>
  <si>
    <t>69952</t>
    <phoneticPr fontId="3"/>
  </si>
  <si>
    <t>69904</t>
    <phoneticPr fontId="3"/>
  </si>
  <si>
    <t>50001</t>
    <phoneticPr fontId="3"/>
  </si>
  <si>
    <t>69922</t>
    <phoneticPr fontId="3"/>
  </si>
  <si>
    <t>50003</t>
    <phoneticPr fontId="3"/>
  </si>
  <si>
    <t>50004</t>
    <phoneticPr fontId="3"/>
  </si>
  <si>
    <t>50005</t>
    <phoneticPr fontId="3"/>
  </si>
  <si>
    <t>50017</t>
    <phoneticPr fontId="3"/>
  </si>
  <si>
    <t>69919</t>
    <phoneticPr fontId="3"/>
  </si>
  <si>
    <t>50018</t>
    <phoneticPr fontId="3"/>
  </si>
  <si>
    <t>69924</t>
    <phoneticPr fontId="3"/>
  </si>
  <si>
    <t>浦安</t>
    <rPh sb="0" eb="2">
      <t>ウラヤス</t>
    </rPh>
    <phoneticPr fontId="3"/>
  </si>
  <si>
    <t>桑田</t>
    <rPh sb="0" eb="2">
      <t>クワタ</t>
    </rPh>
    <phoneticPr fontId="3"/>
  </si>
  <si>
    <t>50009</t>
    <phoneticPr fontId="3"/>
  </si>
  <si>
    <t>50070</t>
    <phoneticPr fontId="3"/>
  </si>
  <si>
    <t>50006</t>
    <phoneticPr fontId="3"/>
  </si>
  <si>
    <t>50007</t>
    <phoneticPr fontId="3"/>
  </si>
  <si>
    <t>50008</t>
    <phoneticPr fontId="3"/>
  </si>
  <si>
    <t>56003</t>
    <phoneticPr fontId="3"/>
  </si>
  <si>
    <t>56300</t>
    <phoneticPr fontId="3"/>
  </si>
  <si>
    <t>岡山市</t>
    <rPh sb="0" eb="3">
      <t>オカヤマシ</t>
    </rPh>
    <phoneticPr fontId="3"/>
  </si>
  <si>
    <t>岡山県部数表</t>
    <rPh sb="0" eb="2">
      <t>オカヤマ</t>
    </rPh>
    <rPh sb="2" eb="3">
      <t>カガワケン</t>
    </rPh>
    <rPh sb="3" eb="5">
      <t>ブスウ</t>
    </rPh>
    <rPh sb="5" eb="6">
      <t>ヒョウ</t>
    </rPh>
    <phoneticPr fontId="3"/>
  </si>
  <si>
    <t>岡</t>
    <rPh sb="0" eb="1">
      <t>オカヤマ</t>
    </rPh>
    <phoneticPr fontId="3"/>
  </si>
  <si>
    <t>10500</t>
    <phoneticPr fontId="3"/>
  </si>
  <si>
    <t>10900</t>
    <phoneticPr fontId="3"/>
  </si>
  <si>
    <t>11100</t>
    <phoneticPr fontId="3"/>
  </si>
  <si>
    <t>11301</t>
    <phoneticPr fontId="3"/>
  </si>
  <si>
    <t>11200</t>
    <phoneticPr fontId="3"/>
  </si>
  <si>
    <t>11800</t>
    <phoneticPr fontId="3"/>
  </si>
  <si>
    <t>30400</t>
    <phoneticPr fontId="3"/>
  </si>
  <si>
    <t>12000</t>
    <phoneticPr fontId="3"/>
  </si>
  <si>
    <t>30300</t>
    <phoneticPr fontId="3"/>
  </si>
  <si>
    <t>12500</t>
    <phoneticPr fontId="3"/>
  </si>
  <si>
    <t>12400</t>
    <phoneticPr fontId="3"/>
  </si>
  <si>
    <t>12600</t>
    <phoneticPr fontId="3"/>
  </si>
  <si>
    <t>69906</t>
    <phoneticPr fontId="3"/>
  </si>
  <si>
    <t>69909</t>
    <phoneticPr fontId="3"/>
  </si>
  <si>
    <t>69910</t>
    <phoneticPr fontId="3"/>
  </si>
  <si>
    <t>69918</t>
    <phoneticPr fontId="3"/>
  </si>
  <si>
    <t>69925</t>
    <phoneticPr fontId="3"/>
  </si>
  <si>
    <t>69926</t>
    <phoneticPr fontId="3"/>
  </si>
  <si>
    <t>10-3</t>
    <phoneticPr fontId="3"/>
  </si>
  <si>
    <t>20200</t>
    <phoneticPr fontId="3"/>
  </si>
  <si>
    <t>20300</t>
    <phoneticPr fontId="3"/>
  </si>
  <si>
    <t>20400</t>
    <phoneticPr fontId="3"/>
  </si>
  <si>
    <t>20700</t>
    <phoneticPr fontId="3"/>
  </si>
  <si>
    <t>20600</t>
    <phoneticPr fontId="3"/>
  </si>
  <si>
    <t>20800</t>
    <phoneticPr fontId="3"/>
  </si>
  <si>
    <t>20900</t>
    <phoneticPr fontId="3"/>
  </si>
  <si>
    <t>19400</t>
    <phoneticPr fontId="3"/>
  </si>
  <si>
    <t>19600</t>
    <phoneticPr fontId="3"/>
  </si>
  <si>
    <t>20100</t>
    <phoneticPr fontId="3"/>
  </si>
  <si>
    <t>21800</t>
    <phoneticPr fontId="3"/>
  </si>
  <si>
    <t>18900</t>
    <phoneticPr fontId="3"/>
  </si>
  <si>
    <t>19200</t>
    <phoneticPr fontId="3"/>
  </si>
  <si>
    <t>21000</t>
    <phoneticPr fontId="3"/>
  </si>
  <si>
    <t>30200</t>
    <phoneticPr fontId="3"/>
  </si>
  <si>
    <t>21100</t>
    <phoneticPr fontId="3"/>
  </si>
  <si>
    <t>21200</t>
    <phoneticPr fontId="3"/>
  </si>
  <si>
    <t>21300</t>
    <phoneticPr fontId="3"/>
  </si>
  <si>
    <t>ネオポリス</t>
    <phoneticPr fontId="3"/>
  </si>
  <si>
    <t>町苅田</t>
    <rPh sb="1" eb="2">
      <t>カンダ</t>
    </rPh>
    <phoneticPr fontId="3"/>
  </si>
  <si>
    <t>中国</t>
    <rPh sb="0" eb="2">
      <t>チュウゴク</t>
    </rPh>
    <phoneticPr fontId="3"/>
  </si>
  <si>
    <t>岡山市部数合計</t>
    <rPh sb="0" eb="3">
      <t>オカヤマシ</t>
    </rPh>
    <rPh sb="3" eb="5">
      <t>ブスウ</t>
    </rPh>
    <rPh sb="5" eb="7">
      <t>ゴウケイ</t>
    </rPh>
    <phoneticPr fontId="3"/>
  </si>
  <si>
    <t>岡山市折込合計</t>
    <rPh sb="0" eb="3">
      <t>オカヤマシ</t>
    </rPh>
    <rPh sb="3" eb="5">
      <t>オリコミ</t>
    </rPh>
    <rPh sb="5" eb="7">
      <t>ゴウケイ</t>
    </rPh>
    <phoneticPr fontId="3"/>
  </si>
  <si>
    <t>00502</t>
    <phoneticPr fontId="3"/>
  </si>
  <si>
    <t>00504</t>
    <phoneticPr fontId="3"/>
  </si>
  <si>
    <t>00503</t>
    <phoneticPr fontId="3"/>
  </si>
  <si>
    <t>00515</t>
    <phoneticPr fontId="3"/>
  </si>
  <si>
    <t>00509</t>
    <phoneticPr fontId="3"/>
  </si>
  <si>
    <t>00508</t>
    <phoneticPr fontId="3"/>
  </si>
  <si>
    <t>12800</t>
    <phoneticPr fontId="3"/>
  </si>
  <si>
    <t>13000</t>
    <phoneticPr fontId="3"/>
  </si>
  <si>
    <t>13400</t>
    <phoneticPr fontId="3"/>
  </si>
  <si>
    <t>00506</t>
    <phoneticPr fontId="3"/>
  </si>
  <si>
    <t>00505</t>
    <phoneticPr fontId="3"/>
  </si>
  <si>
    <t>00507</t>
    <phoneticPr fontId="3"/>
  </si>
  <si>
    <t>13500</t>
    <phoneticPr fontId="3"/>
  </si>
  <si>
    <t>庄</t>
    <rPh sb="0" eb="1">
      <t>ショウ</t>
    </rPh>
    <phoneticPr fontId="3"/>
  </si>
  <si>
    <t>14100</t>
    <phoneticPr fontId="3"/>
  </si>
  <si>
    <t>14300</t>
    <phoneticPr fontId="3"/>
  </si>
  <si>
    <t>14400</t>
    <phoneticPr fontId="3"/>
  </si>
  <si>
    <t>00601</t>
    <phoneticPr fontId="3"/>
  </si>
  <si>
    <t>00602</t>
    <phoneticPr fontId="3"/>
  </si>
  <si>
    <t>00603</t>
    <phoneticPr fontId="3"/>
  </si>
  <si>
    <t>00606</t>
    <phoneticPr fontId="3"/>
  </si>
  <si>
    <t>00607</t>
    <phoneticPr fontId="3"/>
  </si>
  <si>
    <t>00610</t>
    <phoneticPr fontId="3"/>
  </si>
  <si>
    <t>15100</t>
    <phoneticPr fontId="3"/>
  </si>
  <si>
    <t>16900</t>
    <phoneticPr fontId="3"/>
  </si>
  <si>
    <t>17001</t>
    <phoneticPr fontId="3"/>
  </si>
  <si>
    <t>17100</t>
    <phoneticPr fontId="3"/>
  </si>
  <si>
    <t>17200</t>
    <phoneticPr fontId="3"/>
  </si>
  <si>
    <t>17300</t>
    <phoneticPr fontId="3"/>
  </si>
  <si>
    <t>17400</t>
    <phoneticPr fontId="3"/>
  </si>
  <si>
    <t>51300</t>
    <phoneticPr fontId="3"/>
  </si>
  <si>
    <t>田井</t>
    <rPh sb="0" eb="2">
      <t>タイ</t>
    </rPh>
    <phoneticPr fontId="3"/>
  </si>
  <si>
    <t>奥玉</t>
    <rPh sb="0" eb="1">
      <t>オクタマ</t>
    </rPh>
    <rPh sb="1" eb="2">
      <t>タマ</t>
    </rPh>
    <phoneticPr fontId="3"/>
  </si>
  <si>
    <t>22500</t>
    <phoneticPr fontId="3"/>
  </si>
  <si>
    <t>22600</t>
    <phoneticPr fontId="3"/>
  </si>
  <si>
    <t>22700</t>
    <phoneticPr fontId="3"/>
  </si>
  <si>
    <t>15300</t>
    <phoneticPr fontId="3"/>
  </si>
  <si>
    <t>15700</t>
    <phoneticPr fontId="3"/>
  </si>
  <si>
    <t>16100</t>
    <phoneticPr fontId="3"/>
  </si>
  <si>
    <t>16400</t>
    <phoneticPr fontId="3"/>
  </si>
  <si>
    <t>16600</t>
    <phoneticPr fontId="3"/>
  </si>
  <si>
    <t>21900</t>
    <phoneticPr fontId="3"/>
  </si>
  <si>
    <t>22000</t>
    <phoneticPr fontId="3"/>
  </si>
  <si>
    <t>22100</t>
    <phoneticPr fontId="3"/>
  </si>
  <si>
    <t>22200</t>
    <phoneticPr fontId="3"/>
  </si>
  <si>
    <t>22300</t>
    <phoneticPr fontId="3"/>
  </si>
  <si>
    <t>西江原</t>
    <rPh sb="0" eb="1">
      <t>ニシ</t>
    </rPh>
    <phoneticPr fontId="3"/>
  </si>
  <si>
    <t>笠岡中央</t>
    <rPh sb="2" eb="4">
      <t>チュウオウ</t>
    </rPh>
    <phoneticPr fontId="3"/>
  </si>
  <si>
    <t>読売西江原</t>
    <rPh sb="2" eb="3">
      <t>ニシ</t>
    </rPh>
    <phoneticPr fontId="3"/>
  </si>
  <si>
    <t>笠岡東に含む</t>
    <rPh sb="2" eb="3">
      <t>ヒガシ</t>
    </rPh>
    <phoneticPr fontId="3"/>
  </si>
  <si>
    <t>17700</t>
    <phoneticPr fontId="3"/>
  </si>
  <si>
    <t>18000</t>
    <phoneticPr fontId="3"/>
  </si>
  <si>
    <t>18100</t>
    <phoneticPr fontId="3"/>
  </si>
  <si>
    <t>23600</t>
    <phoneticPr fontId="3"/>
  </si>
  <si>
    <t>23500</t>
    <phoneticPr fontId="3"/>
  </si>
  <si>
    <t>23700</t>
    <phoneticPr fontId="3"/>
  </si>
  <si>
    <t>24000</t>
    <phoneticPr fontId="3"/>
  </si>
  <si>
    <t>23900</t>
    <phoneticPr fontId="3"/>
  </si>
  <si>
    <t>22900</t>
    <phoneticPr fontId="3"/>
  </si>
  <si>
    <t>23100</t>
    <phoneticPr fontId="3"/>
  </si>
  <si>
    <t>23200</t>
    <phoneticPr fontId="3"/>
  </si>
  <si>
    <t>23300</t>
    <phoneticPr fontId="3"/>
  </si>
  <si>
    <t>23400</t>
    <phoneticPr fontId="3"/>
  </si>
  <si>
    <t>18200</t>
    <phoneticPr fontId="3"/>
  </si>
  <si>
    <t>18400</t>
    <phoneticPr fontId="3"/>
  </si>
  <si>
    <t>18600</t>
    <phoneticPr fontId="3"/>
  </si>
  <si>
    <t>24100</t>
    <phoneticPr fontId="3"/>
  </si>
  <si>
    <t>24200</t>
    <phoneticPr fontId="3"/>
  </si>
  <si>
    <t>24300</t>
    <phoneticPr fontId="3"/>
  </si>
  <si>
    <t>24400</t>
    <phoneticPr fontId="3"/>
  </si>
  <si>
    <t>24600</t>
    <phoneticPr fontId="3"/>
  </si>
  <si>
    <t>18200</t>
    <phoneticPr fontId="3"/>
  </si>
  <si>
    <t>新郷</t>
    <rPh sb="0" eb="1">
      <t>シン</t>
    </rPh>
    <phoneticPr fontId="3"/>
  </si>
  <si>
    <t>00301</t>
    <phoneticPr fontId="3"/>
  </si>
  <si>
    <t>00303</t>
    <phoneticPr fontId="3"/>
  </si>
  <si>
    <t>00304</t>
    <phoneticPr fontId="3"/>
  </si>
  <si>
    <t>14900</t>
    <phoneticPr fontId="3"/>
  </si>
  <si>
    <t>28600</t>
    <phoneticPr fontId="3"/>
  </si>
  <si>
    <t>27100</t>
    <phoneticPr fontId="3"/>
  </si>
  <si>
    <t>27500</t>
    <phoneticPr fontId="3"/>
  </si>
  <si>
    <t>27600</t>
    <phoneticPr fontId="3"/>
  </si>
  <si>
    <t>26900</t>
    <phoneticPr fontId="3"/>
  </si>
  <si>
    <t>27400</t>
    <phoneticPr fontId="3"/>
  </si>
  <si>
    <t>27200</t>
    <phoneticPr fontId="3"/>
  </si>
  <si>
    <t>29000</t>
    <phoneticPr fontId="3"/>
  </si>
  <si>
    <t>28900</t>
    <phoneticPr fontId="3"/>
  </si>
  <si>
    <t>29200</t>
    <phoneticPr fontId="3"/>
  </si>
  <si>
    <t>29300</t>
    <phoneticPr fontId="3"/>
  </si>
  <si>
    <t>29800</t>
    <phoneticPr fontId="3"/>
  </si>
  <si>
    <t>24700</t>
    <phoneticPr fontId="3"/>
  </si>
  <si>
    <t>24800</t>
    <phoneticPr fontId="3"/>
  </si>
  <si>
    <t>24900</t>
    <phoneticPr fontId="3"/>
  </si>
  <si>
    <t>25001</t>
    <phoneticPr fontId="3"/>
  </si>
  <si>
    <t>25100</t>
    <phoneticPr fontId="3"/>
  </si>
  <si>
    <t>25500</t>
    <phoneticPr fontId="3"/>
  </si>
  <si>
    <t>26000</t>
    <phoneticPr fontId="3"/>
  </si>
  <si>
    <t>25200</t>
    <phoneticPr fontId="3"/>
  </si>
  <si>
    <t>25300</t>
    <phoneticPr fontId="3"/>
  </si>
  <si>
    <t>25400</t>
    <phoneticPr fontId="3"/>
  </si>
  <si>
    <t>25600</t>
    <phoneticPr fontId="3"/>
  </si>
  <si>
    <t>25700</t>
    <phoneticPr fontId="3"/>
  </si>
  <si>
    <t>25800</t>
    <phoneticPr fontId="3"/>
  </si>
  <si>
    <t>25900</t>
    <phoneticPr fontId="3"/>
  </si>
  <si>
    <t>26400</t>
    <phoneticPr fontId="3"/>
  </si>
  <si>
    <t>26600</t>
    <phoneticPr fontId="3"/>
  </si>
  <si>
    <t>27700</t>
    <phoneticPr fontId="3"/>
  </si>
  <si>
    <t>28500</t>
    <phoneticPr fontId="3"/>
  </si>
  <si>
    <t>27900</t>
    <phoneticPr fontId="3"/>
  </si>
  <si>
    <t>28000</t>
    <phoneticPr fontId="3"/>
  </si>
  <si>
    <t>30600</t>
    <phoneticPr fontId="3"/>
  </si>
  <si>
    <t>28200</t>
    <phoneticPr fontId="3"/>
  </si>
  <si>
    <t>28300</t>
    <phoneticPr fontId="3"/>
  </si>
  <si>
    <t>54200</t>
    <phoneticPr fontId="3"/>
  </si>
  <si>
    <t>59700</t>
    <phoneticPr fontId="3"/>
  </si>
  <si>
    <t>54300</t>
    <phoneticPr fontId="3"/>
  </si>
  <si>
    <t>10-10</t>
    <phoneticPr fontId="3"/>
  </si>
  <si>
    <t>10-5</t>
    <phoneticPr fontId="3"/>
  </si>
  <si>
    <t>10-6</t>
    <phoneticPr fontId="3"/>
  </si>
  <si>
    <t>10-7</t>
    <phoneticPr fontId="3"/>
  </si>
  <si>
    <t>10-8</t>
    <phoneticPr fontId="3"/>
  </si>
  <si>
    <t>10-9</t>
    <phoneticPr fontId="3"/>
  </si>
  <si>
    <t>備前市部数合計</t>
    <rPh sb="0" eb="3">
      <t>ビゼンシ</t>
    </rPh>
    <rPh sb="3" eb="5">
      <t>ブスウ</t>
    </rPh>
    <rPh sb="5" eb="7">
      <t>ゴウケイ</t>
    </rPh>
    <phoneticPr fontId="3"/>
  </si>
  <si>
    <t>備前市折込合計</t>
    <rPh sb="0" eb="3">
      <t>ビゼンシ</t>
    </rPh>
    <rPh sb="3" eb="5">
      <t>オリコミ</t>
    </rPh>
    <rPh sb="5" eb="7">
      <t>ゴウケイ</t>
    </rPh>
    <phoneticPr fontId="3"/>
  </si>
  <si>
    <t>和気郡部数合計</t>
    <rPh sb="0" eb="3">
      <t>ワケグン</t>
    </rPh>
    <rPh sb="3" eb="5">
      <t>ブスウ</t>
    </rPh>
    <rPh sb="5" eb="7">
      <t>ゴウケイ</t>
    </rPh>
    <phoneticPr fontId="3"/>
  </si>
  <si>
    <t>和気郡折込合計</t>
    <rPh sb="0" eb="3">
      <t>ワケグン</t>
    </rPh>
    <rPh sb="3" eb="5">
      <t>オリコミ</t>
    </rPh>
    <rPh sb="5" eb="7">
      <t>ゴウケイ</t>
    </rPh>
    <phoneticPr fontId="3"/>
  </si>
  <si>
    <t>（水島地区）部数合計</t>
    <rPh sb="1" eb="3">
      <t>ミズシマ</t>
    </rPh>
    <rPh sb="3" eb="5">
      <t>チク</t>
    </rPh>
    <rPh sb="6" eb="8">
      <t>ブスウ</t>
    </rPh>
    <rPh sb="8" eb="10">
      <t>ゴウケイ</t>
    </rPh>
    <phoneticPr fontId="3"/>
  </si>
  <si>
    <t>（水島地区）折込合計</t>
    <rPh sb="1" eb="3">
      <t>ミズシマ</t>
    </rPh>
    <rPh sb="3" eb="5">
      <t>チク</t>
    </rPh>
    <rPh sb="6" eb="8">
      <t>オリコミ</t>
    </rPh>
    <rPh sb="8" eb="10">
      <t>ゴウケイ</t>
    </rPh>
    <phoneticPr fontId="3"/>
  </si>
  <si>
    <t>（児島地区）部数合計</t>
    <rPh sb="1" eb="3">
      <t>コジマ</t>
    </rPh>
    <rPh sb="3" eb="5">
      <t>チク</t>
    </rPh>
    <rPh sb="6" eb="8">
      <t>ブスウ</t>
    </rPh>
    <rPh sb="8" eb="10">
      <t>ゴウケイ</t>
    </rPh>
    <phoneticPr fontId="3"/>
  </si>
  <si>
    <t>（児島地区）折込合計</t>
    <rPh sb="1" eb="3">
      <t>コジマ</t>
    </rPh>
    <rPh sb="3" eb="5">
      <t>チク</t>
    </rPh>
    <rPh sb="6" eb="8">
      <t>オリコミ</t>
    </rPh>
    <rPh sb="8" eb="10">
      <t>ゴウケイ</t>
    </rPh>
    <phoneticPr fontId="3"/>
  </si>
  <si>
    <t>総社市部数合計</t>
    <rPh sb="0" eb="3">
      <t>ソウジャシ</t>
    </rPh>
    <rPh sb="3" eb="5">
      <t>ブスウ</t>
    </rPh>
    <rPh sb="5" eb="7">
      <t>ゴウケイ</t>
    </rPh>
    <phoneticPr fontId="3"/>
  </si>
  <si>
    <t>総社市折込合計</t>
    <rPh sb="0" eb="3">
      <t>ソウジャシ</t>
    </rPh>
    <rPh sb="3" eb="5">
      <t>オリコミ</t>
    </rPh>
    <rPh sb="5" eb="7">
      <t>ゴウケイ</t>
    </rPh>
    <phoneticPr fontId="3"/>
  </si>
  <si>
    <t>小田郡部数合計</t>
    <rPh sb="0" eb="3">
      <t>オダグン</t>
    </rPh>
    <rPh sb="3" eb="5">
      <t>ブスウ</t>
    </rPh>
    <rPh sb="5" eb="7">
      <t>ゴウケイ</t>
    </rPh>
    <phoneticPr fontId="3"/>
  </si>
  <si>
    <t>小田郡折込合計</t>
    <rPh sb="0" eb="3">
      <t>オダグン</t>
    </rPh>
    <rPh sb="3" eb="5">
      <t>オリコミ</t>
    </rPh>
    <rPh sb="5" eb="7">
      <t>ゴウケイ</t>
    </rPh>
    <phoneticPr fontId="3"/>
  </si>
  <si>
    <t>笠岡市部数合計</t>
    <rPh sb="0" eb="2">
      <t>カサオカ</t>
    </rPh>
    <rPh sb="2" eb="3">
      <t>シ</t>
    </rPh>
    <rPh sb="3" eb="5">
      <t>ブスウ</t>
    </rPh>
    <rPh sb="5" eb="7">
      <t>ゴウケイ</t>
    </rPh>
    <phoneticPr fontId="3"/>
  </si>
  <si>
    <t>笠岡市折込合計</t>
    <rPh sb="0" eb="3">
      <t>カサオカシ</t>
    </rPh>
    <rPh sb="3" eb="5">
      <t>オリコミ</t>
    </rPh>
    <rPh sb="5" eb="7">
      <t>ゴウケイ</t>
    </rPh>
    <phoneticPr fontId="3"/>
  </si>
  <si>
    <t>井原市部数合計</t>
    <rPh sb="0" eb="3">
      <t>イバラシ</t>
    </rPh>
    <rPh sb="3" eb="5">
      <t>ブスウ</t>
    </rPh>
    <rPh sb="5" eb="7">
      <t>ゴウケイ</t>
    </rPh>
    <phoneticPr fontId="3"/>
  </si>
  <si>
    <t>井原市折込合計</t>
    <rPh sb="0" eb="3">
      <t>イバラシ</t>
    </rPh>
    <rPh sb="3" eb="5">
      <t>オリコミ</t>
    </rPh>
    <rPh sb="5" eb="7">
      <t>ゴウケイ</t>
    </rPh>
    <phoneticPr fontId="3"/>
  </si>
  <si>
    <t>高梁市部数合計</t>
    <rPh sb="0" eb="3">
      <t>タカハシシ</t>
    </rPh>
    <rPh sb="3" eb="5">
      <t>ブスウ</t>
    </rPh>
    <rPh sb="5" eb="7">
      <t>ゴウケイ</t>
    </rPh>
    <phoneticPr fontId="3"/>
  </si>
  <si>
    <t>高梁市折込合計</t>
    <rPh sb="0" eb="3">
      <t>タカハシシ</t>
    </rPh>
    <rPh sb="3" eb="5">
      <t>オリコミ</t>
    </rPh>
    <rPh sb="5" eb="7">
      <t>ゴウケイ</t>
    </rPh>
    <phoneticPr fontId="3"/>
  </si>
  <si>
    <t>新見市部数合計</t>
    <rPh sb="0" eb="3">
      <t>ニイミシ</t>
    </rPh>
    <rPh sb="3" eb="5">
      <t>ブスウ</t>
    </rPh>
    <rPh sb="5" eb="7">
      <t>ゴウケイ</t>
    </rPh>
    <phoneticPr fontId="3"/>
  </si>
  <si>
    <t>新見市折込合計</t>
    <rPh sb="0" eb="3">
      <t>ニイミシ</t>
    </rPh>
    <rPh sb="3" eb="5">
      <t>オリコミ</t>
    </rPh>
    <rPh sb="5" eb="7">
      <t>ゴウケイ</t>
    </rPh>
    <phoneticPr fontId="3"/>
  </si>
  <si>
    <t>勝田郡部数合計</t>
    <rPh sb="0" eb="3">
      <t>カツタグン</t>
    </rPh>
    <rPh sb="3" eb="5">
      <t>ブスウ</t>
    </rPh>
    <rPh sb="5" eb="7">
      <t>ゴウケイ</t>
    </rPh>
    <phoneticPr fontId="3"/>
  </si>
  <si>
    <t>勝田郡折込合計</t>
    <rPh sb="0" eb="3">
      <t>カツタグン</t>
    </rPh>
    <rPh sb="3" eb="5">
      <t>オリコミ</t>
    </rPh>
    <rPh sb="5" eb="7">
      <t>ゴウケイ</t>
    </rPh>
    <phoneticPr fontId="3"/>
  </si>
  <si>
    <t>久米郡部数合計</t>
    <rPh sb="0" eb="3">
      <t>クメグン</t>
    </rPh>
    <rPh sb="3" eb="5">
      <t>ブスウ</t>
    </rPh>
    <rPh sb="5" eb="7">
      <t>ゴウケイ</t>
    </rPh>
    <phoneticPr fontId="3"/>
  </si>
  <si>
    <t>久米郡折込合計</t>
    <rPh sb="0" eb="3">
      <t>クメグン</t>
    </rPh>
    <rPh sb="3" eb="5">
      <t>オリコミ</t>
    </rPh>
    <rPh sb="5" eb="7">
      <t>ゴウケイ</t>
    </rPh>
    <phoneticPr fontId="3"/>
  </si>
  <si>
    <t>苫田郡部数合計</t>
    <rPh sb="0" eb="3">
      <t>トマタグン</t>
    </rPh>
    <rPh sb="3" eb="5">
      <t>ブスウ</t>
    </rPh>
    <rPh sb="5" eb="7">
      <t>ゴウケイ</t>
    </rPh>
    <phoneticPr fontId="3"/>
  </si>
  <si>
    <t>苫田郡折込合計</t>
    <rPh sb="0" eb="3">
      <t>トマタグン</t>
    </rPh>
    <rPh sb="3" eb="5">
      <t>オリコミ</t>
    </rPh>
    <rPh sb="5" eb="7">
      <t>ゴウケイ</t>
    </rPh>
    <phoneticPr fontId="3"/>
  </si>
  <si>
    <t>倉</t>
    <rPh sb="0" eb="1">
      <t>クラ</t>
    </rPh>
    <phoneticPr fontId="3"/>
  </si>
  <si>
    <t>小</t>
    <rPh sb="0" eb="1">
      <t>オダ</t>
    </rPh>
    <phoneticPr fontId="3"/>
  </si>
  <si>
    <t>高</t>
    <rPh sb="0" eb="1">
      <t>タカハシ</t>
    </rPh>
    <phoneticPr fontId="3"/>
  </si>
  <si>
    <t>津</t>
    <rPh sb="0" eb="1">
      <t>ツヤマ</t>
    </rPh>
    <phoneticPr fontId="3"/>
  </si>
  <si>
    <t>真</t>
    <rPh sb="0" eb="1">
      <t>マニワ</t>
    </rPh>
    <phoneticPr fontId="3"/>
  </si>
  <si>
    <t>倉敷市合計</t>
    <rPh sb="0" eb="3">
      <t>クラシキシ</t>
    </rPh>
    <phoneticPr fontId="3"/>
  </si>
  <si>
    <t>倉敷市</t>
    <rPh sb="0" eb="3">
      <t>クラシキシ</t>
    </rPh>
    <phoneticPr fontId="3"/>
  </si>
  <si>
    <t>倉敷市部数合計</t>
    <rPh sb="0" eb="2">
      <t>クラシキ</t>
    </rPh>
    <rPh sb="2" eb="3">
      <t>オカヤマシ</t>
    </rPh>
    <rPh sb="3" eb="5">
      <t>ブスウ</t>
    </rPh>
    <rPh sb="5" eb="7">
      <t>ゴウケイ</t>
    </rPh>
    <phoneticPr fontId="3"/>
  </si>
  <si>
    <t>倉敷市折込合計</t>
    <rPh sb="0" eb="3">
      <t>クラシキシ</t>
    </rPh>
    <rPh sb="3" eb="5">
      <t>オリコミ</t>
    </rPh>
    <rPh sb="5" eb="7">
      <t>ゴウケイ</t>
    </rPh>
    <phoneticPr fontId="3"/>
  </si>
  <si>
    <t>50010</t>
    <phoneticPr fontId="3"/>
  </si>
  <si>
    <t>50011</t>
    <phoneticPr fontId="3"/>
  </si>
  <si>
    <t>50012</t>
    <phoneticPr fontId="3"/>
  </si>
  <si>
    <t>69911</t>
    <phoneticPr fontId="3"/>
  </si>
  <si>
    <t>玉野市部数合計</t>
    <rPh sb="0" eb="3">
      <t>タマノシ</t>
    </rPh>
    <rPh sb="3" eb="5">
      <t>ブスウ</t>
    </rPh>
    <rPh sb="5" eb="7">
      <t>ゴウケイ</t>
    </rPh>
    <phoneticPr fontId="3"/>
  </si>
  <si>
    <t>玉野市折込合計</t>
    <rPh sb="0" eb="3">
      <t>タマノシ</t>
    </rPh>
    <rPh sb="3" eb="5">
      <t>オリコミ</t>
    </rPh>
    <rPh sb="5" eb="7">
      <t>ゴウケイ</t>
    </rPh>
    <phoneticPr fontId="3"/>
  </si>
  <si>
    <t>総部数</t>
    <rPh sb="0" eb="1">
      <t>ソウ</t>
    </rPh>
    <rPh sb="1" eb="3">
      <t>ブスウ</t>
    </rPh>
    <phoneticPr fontId="3"/>
  </si>
  <si>
    <t>備考</t>
    <rPh sb="0" eb="2">
      <t>ビコウ</t>
    </rPh>
    <phoneticPr fontId="3"/>
  </si>
  <si>
    <t>　計</t>
    <phoneticPr fontId="3"/>
  </si>
  <si>
    <t>合　</t>
    <phoneticPr fontId="3"/>
  </si>
  <si>
    <t>郡</t>
    <rPh sb="0" eb="1">
      <t>グン</t>
    </rPh>
    <phoneticPr fontId="3"/>
  </si>
  <si>
    <t>市</t>
    <rPh sb="0" eb="1">
      <t>シ</t>
    </rPh>
    <phoneticPr fontId="3"/>
  </si>
  <si>
    <t>別</t>
    <rPh sb="0" eb="1">
      <t>ベツ</t>
    </rPh>
    <phoneticPr fontId="3"/>
  </si>
  <si>
    <t>和田日比</t>
    <rPh sb="0" eb="2">
      <t>ワダ</t>
    </rPh>
    <rPh sb="2" eb="3">
      <t>ヒビ</t>
    </rPh>
    <rPh sb="3" eb="4">
      <t>クラ</t>
    </rPh>
    <phoneticPr fontId="3"/>
  </si>
  <si>
    <t>郡（八浜）</t>
    <rPh sb="0" eb="1">
      <t>コオリ</t>
    </rPh>
    <phoneticPr fontId="3"/>
  </si>
  <si>
    <t>津山市部数合計</t>
    <rPh sb="0" eb="3">
      <t>ツヤマシ</t>
    </rPh>
    <rPh sb="3" eb="5">
      <t>ブスウ</t>
    </rPh>
    <rPh sb="5" eb="7">
      <t>ゴウケイ</t>
    </rPh>
    <phoneticPr fontId="3"/>
  </si>
  <si>
    <t>津山市折込合計</t>
    <rPh sb="0" eb="3">
      <t>ツヤマシ</t>
    </rPh>
    <rPh sb="3" eb="5">
      <t>オリコミ</t>
    </rPh>
    <rPh sb="5" eb="7">
      <t>ゴウケイ</t>
    </rPh>
    <phoneticPr fontId="3"/>
  </si>
  <si>
    <t>笠岡中央に含む</t>
    <rPh sb="2" eb="4">
      <t>チュウオウ</t>
    </rPh>
    <phoneticPr fontId="3"/>
  </si>
  <si>
    <t>D1</t>
    <phoneticPr fontId="2"/>
  </si>
  <si>
    <t>D2</t>
    <phoneticPr fontId="2"/>
  </si>
  <si>
    <t>D</t>
    <phoneticPr fontId="3"/>
  </si>
  <si>
    <t>D</t>
    <phoneticPr fontId="3"/>
  </si>
  <si>
    <t>10-1</t>
    <phoneticPr fontId="3"/>
  </si>
  <si>
    <t>10-2</t>
    <phoneticPr fontId="3"/>
  </si>
  <si>
    <t>50019</t>
    <phoneticPr fontId="3"/>
  </si>
  <si>
    <t>50020</t>
    <phoneticPr fontId="3"/>
  </si>
  <si>
    <t>50021</t>
    <phoneticPr fontId="3"/>
  </si>
  <si>
    <t>65500</t>
    <phoneticPr fontId="3"/>
  </si>
  <si>
    <t>印は山陽新聞と合販で、山陽新聞の部数の中に含まれています。</t>
    <phoneticPr fontId="3"/>
  </si>
  <si>
    <t>50044</t>
    <phoneticPr fontId="3"/>
  </si>
  <si>
    <t>50053</t>
    <phoneticPr fontId="3"/>
  </si>
  <si>
    <t>50046</t>
    <phoneticPr fontId="3"/>
  </si>
  <si>
    <t>55100</t>
    <phoneticPr fontId="3"/>
  </si>
  <si>
    <t>51101</t>
    <phoneticPr fontId="3"/>
  </si>
  <si>
    <t>51300</t>
    <phoneticPr fontId="3"/>
  </si>
  <si>
    <t>50022</t>
    <phoneticPr fontId="3"/>
  </si>
  <si>
    <t>50023</t>
    <phoneticPr fontId="3"/>
  </si>
  <si>
    <t>50024</t>
    <phoneticPr fontId="3"/>
  </si>
  <si>
    <t>50071</t>
    <phoneticPr fontId="3"/>
  </si>
  <si>
    <t>52000</t>
    <phoneticPr fontId="3"/>
  </si>
  <si>
    <t>52100</t>
    <phoneticPr fontId="3"/>
  </si>
  <si>
    <t>52200</t>
    <phoneticPr fontId="3"/>
  </si>
  <si>
    <t>52600</t>
    <phoneticPr fontId="3"/>
  </si>
  <si>
    <t>52700</t>
    <phoneticPr fontId="3"/>
  </si>
  <si>
    <t>51600</t>
    <phoneticPr fontId="3"/>
  </si>
  <si>
    <t>51700</t>
    <phoneticPr fontId="3"/>
  </si>
  <si>
    <t>51800</t>
    <phoneticPr fontId="3"/>
  </si>
  <si>
    <t>52400</t>
    <phoneticPr fontId="3"/>
  </si>
  <si>
    <t>50034</t>
    <phoneticPr fontId="3"/>
  </si>
  <si>
    <t>50035</t>
    <phoneticPr fontId="3"/>
  </si>
  <si>
    <t>50036</t>
    <phoneticPr fontId="3"/>
  </si>
  <si>
    <t>50039</t>
    <phoneticPr fontId="3"/>
  </si>
  <si>
    <t>50038</t>
    <phoneticPr fontId="3"/>
  </si>
  <si>
    <t>50037</t>
    <phoneticPr fontId="3"/>
  </si>
  <si>
    <t>50041</t>
    <phoneticPr fontId="3"/>
  </si>
  <si>
    <t>50043</t>
    <phoneticPr fontId="3"/>
  </si>
  <si>
    <t>55400</t>
    <phoneticPr fontId="3"/>
  </si>
  <si>
    <t>55300</t>
    <phoneticPr fontId="3"/>
  </si>
  <si>
    <t>50800</t>
    <phoneticPr fontId="3"/>
  </si>
  <si>
    <t>51000</t>
    <phoneticPr fontId="3"/>
  </si>
  <si>
    <t>52800</t>
    <phoneticPr fontId="3"/>
  </si>
  <si>
    <t>52900</t>
    <phoneticPr fontId="3"/>
  </si>
  <si>
    <t>53000</t>
    <phoneticPr fontId="3"/>
  </si>
  <si>
    <t>53200</t>
    <phoneticPr fontId="3"/>
  </si>
  <si>
    <t>53300</t>
    <phoneticPr fontId="3"/>
  </si>
  <si>
    <t>58600</t>
    <phoneticPr fontId="3"/>
  </si>
  <si>
    <t>71201</t>
    <phoneticPr fontId="3"/>
  </si>
  <si>
    <t>71100</t>
    <phoneticPr fontId="3"/>
  </si>
  <si>
    <t>71501</t>
    <phoneticPr fontId="3"/>
  </si>
  <si>
    <t>71700</t>
    <phoneticPr fontId="3"/>
  </si>
  <si>
    <t>51400</t>
    <phoneticPr fontId="3"/>
  </si>
  <si>
    <t>53501</t>
    <phoneticPr fontId="3"/>
  </si>
  <si>
    <t>53600</t>
    <phoneticPr fontId="3"/>
  </si>
  <si>
    <t>51500</t>
    <phoneticPr fontId="3"/>
  </si>
  <si>
    <t>53700</t>
    <phoneticPr fontId="3"/>
  </si>
  <si>
    <t>59000</t>
    <phoneticPr fontId="3"/>
  </si>
  <si>
    <t>72000</t>
    <phoneticPr fontId="3"/>
  </si>
  <si>
    <t>50200</t>
    <phoneticPr fontId="3"/>
  </si>
  <si>
    <t>50400</t>
    <phoneticPr fontId="3"/>
  </si>
  <si>
    <t>54600</t>
    <phoneticPr fontId="3"/>
  </si>
  <si>
    <t>54400</t>
    <phoneticPr fontId="3"/>
  </si>
  <si>
    <t>55000</t>
    <phoneticPr fontId="3"/>
  </si>
  <si>
    <t>53800</t>
    <phoneticPr fontId="3"/>
  </si>
  <si>
    <t>53900</t>
    <phoneticPr fontId="3"/>
  </si>
  <si>
    <t>54200</t>
    <phoneticPr fontId="3"/>
  </si>
  <si>
    <t>54000</t>
    <phoneticPr fontId="3"/>
  </si>
  <si>
    <t>54700</t>
    <phoneticPr fontId="3"/>
  </si>
  <si>
    <t>54800</t>
    <phoneticPr fontId="3"/>
  </si>
  <si>
    <t>66200</t>
    <phoneticPr fontId="3"/>
  </si>
  <si>
    <t>66500</t>
    <phoneticPr fontId="3"/>
  </si>
  <si>
    <t>66400</t>
    <phoneticPr fontId="3"/>
  </si>
  <si>
    <t>59600</t>
    <phoneticPr fontId="3"/>
  </si>
  <si>
    <t>59800</t>
    <phoneticPr fontId="3"/>
  </si>
  <si>
    <t>59700</t>
    <phoneticPr fontId="3"/>
  </si>
  <si>
    <t>岡山県</t>
    <rPh sb="0" eb="3">
      <t>オカヤマケン</t>
    </rPh>
    <phoneticPr fontId="2"/>
  </si>
  <si>
    <t>折込枚数</t>
    <rPh sb="0" eb="2">
      <t>オリコミ</t>
    </rPh>
    <rPh sb="2" eb="4">
      <t>マイスウ</t>
    </rPh>
    <phoneticPr fontId="3"/>
  </si>
  <si>
    <t>74000</t>
    <phoneticPr fontId="3"/>
  </si>
  <si>
    <t>西大寺東</t>
    <rPh sb="0" eb="3">
      <t>サイダイジ</t>
    </rPh>
    <rPh sb="3" eb="4">
      <t>ヒガシ</t>
    </rPh>
    <phoneticPr fontId="3"/>
  </si>
  <si>
    <t>西大寺南</t>
    <rPh sb="0" eb="3">
      <t>サイダイジ</t>
    </rPh>
    <rPh sb="3" eb="4">
      <t>ナン</t>
    </rPh>
    <phoneticPr fontId="3"/>
  </si>
  <si>
    <t>八長住宅</t>
    <rPh sb="0" eb="1">
      <t>ハチ</t>
    </rPh>
    <rPh sb="1" eb="2">
      <t>ナガイ</t>
    </rPh>
    <rPh sb="2" eb="4">
      <t>ジュウタク</t>
    </rPh>
    <phoneticPr fontId="3"/>
  </si>
  <si>
    <t>18701</t>
    <phoneticPr fontId="3"/>
  </si>
  <si>
    <t>18702</t>
    <phoneticPr fontId="3"/>
  </si>
  <si>
    <t>00518</t>
    <phoneticPr fontId="3"/>
  </si>
  <si>
    <t>連島南</t>
    <rPh sb="0" eb="1">
      <t>レン</t>
    </rPh>
    <rPh sb="1" eb="2">
      <t>シマ</t>
    </rPh>
    <rPh sb="2" eb="3">
      <t>ミナミ</t>
    </rPh>
    <phoneticPr fontId="3"/>
  </si>
  <si>
    <t>50300</t>
  </si>
  <si>
    <t>岡山東部</t>
    <rPh sb="3" eb="4">
      <t>ブ</t>
    </rPh>
    <phoneticPr fontId="3"/>
  </si>
  <si>
    <t>岡山西部</t>
    <rPh sb="0" eb="2">
      <t>オカヤマ</t>
    </rPh>
    <rPh sb="2" eb="4">
      <t>セイブ</t>
    </rPh>
    <phoneticPr fontId="3"/>
  </si>
  <si>
    <t>茶屋町南</t>
    <rPh sb="0" eb="3">
      <t>チャヤマチ</t>
    </rPh>
    <rPh sb="3" eb="4">
      <t>ミナミ</t>
    </rPh>
    <phoneticPr fontId="3"/>
  </si>
  <si>
    <t>新倉敷</t>
    <rPh sb="0" eb="1">
      <t>シン</t>
    </rPh>
    <rPh sb="1" eb="3">
      <t>クラシキ</t>
    </rPh>
    <phoneticPr fontId="3"/>
  </si>
  <si>
    <t>琴浦</t>
    <rPh sb="0" eb="2">
      <t>コトウラ</t>
    </rPh>
    <phoneticPr fontId="3"/>
  </si>
  <si>
    <t>（３）　部数表示の欄に＊マークがある新聞は合売で、山陽新聞の部数に含まれています。(1～10頁)</t>
    <rPh sb="9" eb="10">
      <t>ラン</t>
    </rPh>
    <rPh sb="18" eb="20">
      <t>シンブン</t>
    </rPh>
    <rPh sb="22" eb="23">
      <t>ウ</t>
    </rPh>
    <phoneticPr fontId="3"/>
  </si>
  <si>
    <t>大佐</t>
    <rPh sb="0" eb="2">
      <t>オオサ</t>
    </rPh>
    <phoneticPr fontId="3"/>
  </si>
  <si>
    <t>美星</t>
    <rPh sb="0" eb="2">
      <t>ビセイ</t>
    </rPh>
    <phoneticPr fontId="3"/>
  </si>
  <si>
    <t>津高北</t>
    <rPh sb="0" eb="1">
      <t>ツ</t>
    </rPh>
    <rPh sb="1" eb="2">
      <t>ダカ</t>
    </rPh>
    <rPh sb="2" eb="3">
      <t>キタ</t>
    </rPh>
    <phoneticPr fontId="3"/>
  </si>
  <si>
    <t>55700</t>
    <phoneticPr fontId="3"/>
  </si>
  <si>
    <t>津山北</t>
    <rPh sb="0" eb="2">
      <t>ツヤマ</t>
    </rPh>
    <rPh sb="2" eb="3">
      <t>キタ</t>
    </rPh>
    <phoneticPr fontId="3"/>
  </si>
  <si>
    <t>北方</t>
    <rPh sb="0" eb="2">
      <t>キタカタ</t>
    </rPh>
    <phoneticPr fontId="3"/>
  </si>
  <si>
    <t>連島東</t>
  </si>
  <si>
    <t>(直島含む)</t>
    <phoneticPr fontId="3"/>
  </si>
  <si>
    <t>(100)</t>
    <phoneticPr fontId="3"/>
  </si>
  <si>
    <t>単</t>
  </si>
  <si>
    <t>価</t>
  </si>
  <si>
    <t>別</t>
  </si>
  <si>
    <t>Ｂ４</t>
  </si>
  <si>
    <t>Ｂ３</t>
  </si>
  <si>
    <t>Ｂ２</t>
  </si>
  <si>
    <t>Ｂ全</t>
  </si>
  <si>
    <t>総部数</t>
  </si>
  <si>
    <t>折込部数</t>
  </si>
  <si>
    <t>単価</t>
  </si>
  <si>
    <t>折込料</t>
  </si>
  <si>
    <t>山陽</t>
    <phoneticPr fontId="3"/>
  </si>
  <si>
    <t>新聞</t>
    <rPh sb="0" eb="2">
      <t>シンブン</t>
    </rPh>
    <phoneticPr fontId="3"/>
  </si>
  <si>
    <t>読売</t>
    <phoneticPr fontId="3"/>
  </si>
  <si>
    <t>朝日</t>
    <phoneticPr fontId="3"/>
  </si>
  <si>
    <t>毎日</t>
    <phoneticPr fontId="3"/>
  </si>
  <si>
    <t>産経</t>
    <phoneticPr fontId="3"/>
  </si>
  <si>
    <t>中国</t>
    <rPh sb="0" eb="2">
      <t>チュウゴク</t>
    </rPh>
    <phoneticPr fontId="3"/>
  </si>
  <si>
    <t>日経</t>
    <phoneticPr fontId="3"/>
  </si>
  <si>
    <t>四国</t>
    <rPh sb="0" eb="2">
      <t>シコク</t>
    </rPh>
    <phoneticPr fontId="3"/>
  </si>
  <si>
    <t>総部数</t>
    <rPh sb="0" eb="1">
      <t>ソウ</t>
    </rPh>
    <rPh sb="1" eb="3">
      <t>ブスウ</t>
    </rPh>
    <phoneticPr fontId="3"/>
  </si>
  <si>
    <t>折込枚数</t>
    <rPh sb="0" eb="2">
      <t>オリコミ</t>
    </rPh>
    <rPh sb="2" eb="4">
      <t>マイスウ</t>
    </rPh>
    <phoneticPr fontId="3"/>
  </si>
  <si>
    <t>郡市別</t>
  </si>
  <si>
    <t>津山市</t>
  </si>
  <si>
    <t>笠岡市</t>
  </si>
  <si>
    <t>高梁市</t>
  </si>
  <si>
    <t>新見市</t>
  </si>
  <si>
    <t>備前市</t>
  </si>
  <si>
    <t>和気郡</t>
  </si>
  <si>
    <t>小田郡</t>
  </si>
  <si>
    <t>苫田郡</t>
  </si>
  <si>
    <t>勝田郡</t>
  </si>
  <si>
    <t>久米郡</t>
  </si>
  <si>
    <t>この部数表のご利用について</t>
    <rPh sb="2" eb="4">
      <t>ブスウ</t>
    </rPh>
    <rPh sb="4" eb="5">
      <t>ヒョウ</t>
    </rPh>
    <rPh sb="6" eb="9">
      <t>ゴリヨウ</t>
    </rPh>
    <phoneticPr fontId="3"/>
  </si>
  <si>
    <t>岡山県単価別折込広告部数表</t>
    <rPh sb="0" eb="2">
      <t>オカヤマ</t>
    </rPh>
    <phoneticPr fontId="3"/>
  </si>
  <si>
    <t>＊1</t>
    <phoneticPr fontId="3"/>
  </si>
  <si>
    <t>＊2</t>
    <phoneticPr fontId="3"/>
  </si>
  <si>
    <t>＊3</t>
    <phoneticPr fontId="3"/>
  </si>
  <si>
    <t>倉敷市*1</t>
    <phoneticPr fontId="3"/>
  </si>
  <si>
    <t>玉野市*2</t>
    <phoneticPr fontId="3"/>
  </si>
  <si>
    <t>料金</t>
  </si>
  <si>
    <t>市内</t>
    <phoneticPr fontId="3"/>
  </si>
  <si>
    <t>市外</t>
    <phoneticPr fontId="3"/>
  </si>
  <si>
    <t>販売</t>
    <phoneticPr fontId="3"/>
  </si>
  <si>
    <t>送</t>
    <rPh sb="0" eb="1">
      <t>ソウ</t>
    </rPh>
    <phoneticPr fontId="3"/>
  </si>
  <si>
    <t>料</t>
    <rPh sb="0" eb="1">
      <t>リョウ</t>
    </rPh>
    <phoneticPr fontId="3"/>
  </si>
  <si>
    <t>市内料金</t>
    <rPh sb="0" eb="2">
      <t>シナイ</t>
    </rPh>
    <rPh sb="2" eb="4">
      <t>リョウキン</t>
    </rPh>
    <phoneticPr fontId="3"/>
  </si>
  <si>
    <t>市外料金</t>
    <rPh sb="0" eb="2">
      <t>シガイ</t>
    </rPh>
    <rPh sb="2" eb="4">
      <t>リョウキン</t>
    </rPh>
    <phoneticPr fontId="3"/>
  </si>
  <si>
    <t>岡山県送料別折込広告部数表</t>
    <rPh sb="0" eb="2">
      <t>オカヤマ</t>
    </rPh>
    <rPh sb="3" eb="5">
      <t>ソウリョウ</t>
    </rPh>
    <phoneticPr fontId="3"/>
  </si>
  <si>
    <t>（４）　折込数の欄に部数以外を入力しないで下さい。</t>
    <rPh sb="4" eb="6">
      <t>オリコミ</t>
    </rPh>
    <rPh sb="6" eb="7">
      <t>スウ</t>
    </rPh>
    <rPh sb="8" eb="9">
      <t>ラン</t>
    </rPh>
    <rPh sb="10" eb="12">
      <t>ブスウ</t>
    </rPh>
    <rPh sb="12" eb="14">
      <t>イガイ</t>
    </rPh>
    <rPh sb="15" eb="17">
      <t>ニュウリョク</t>
    </rPh>
    <rPh sb="21" eb="22">
      <t>クダ</t>
    </rPh>
    <phoneticPr fontId="3"/>
  </si>
  <si>
    <t>※折込数の欄に部数以外を入力しないで下さい。</t>
    <rPh sb="1" eb="3">
      <t>オリコミ</t>
    </rPh>
    <rPh sb="3" eb="4">
      <t>スウ</t>
    </rPh>
    <rPh sb="5" eb="6">
      <t>ラン</t>
    </rPh>
    <rPh sb="7" eb="9">
      <t>ブスウ</t>
    </rPh>
    <rPh sb="9" eb="11">
      <t>イガイ</t>
    </rPh>
    <rPh sb="12" eb="14">
      <t>ニュウリョク</t>
    </rPh>
    <rPh sb="18" eb="19">
      <t>クダ</t>
    </rPh>
    <phoneticPr fontId="3"/>
  </si>
  <si>
    <t>倉敷福田東</t>
    <rPh sb="0" eb="2">
      <t>クラシキ</t>
    </rPh>
    <phoneticPr fontId="3"/>
  </si>
  <si>
    <t>00519</t>
    <phoneticPr fontId="3"/>
  </si>
  <si>
    <r>
      <t>10-</t>
    </r>
    <r>
      <rPr>
        <sz val="11"/>
        <rFont val="ＭＳ Ｐゴシック"/>
        <family val="3"/>
        <charset val="128"/>
      </rPr>
      <t>4</t>
    </r>
    <phoneticPr fontId="3"/>
  </si>
  <si>
    <t>幡多・高島</t>
    <rPh sb="0" eb="2">
      <t>ハタ</t>
    </rPh>
    <rPh sb="3" eb="5">
      <t>タカシマ</t>
    </rPh>
    <phoneticPr fontId="3"/>
  </si>
  <si>
    <t>69923</t>
    <phoneticPr fontId="3"/>
  </si>
  <si>
    <t>折込広告の申し込みと搬入日時</t>
    <rPh sb="0" eb="2">
      <t>オリコミ</t>
    </rPh>
    <rPh sb="2" eb="4">
      <t>コウコク</t>
    </rPh>
    <rPh sb="5" eb="6">
      <t>モウ</t>
    </rPh>
    <rPh sb="7" eb="8">
      <t>コ</t>
    </rPh>
    <rPh sb="10" eb="12">
      <t>ハンニュウ</t>
    </rPh>
    <rPh sb="12" eb="14">
      <t>ニチジ</t>
    </rPh>
    <phoneticPr fontId="2"/>
  </si>
  <si>
    <t>　搬入日時に遅れますと、ご指定の日に折込できない場合がありますので、ご協力願います。</t>
    <phoneticPr fontId="2"/>
  </si>
  <si>
    <t>申し込みについて</t>
    <rPh sb="0" eb="1">
      <t>モウ</t>
    </rPh>
    <rPh sb="2" eb="3">
      <t>コ</t>
    </rPh>
    <phoneticPr fontId="2"/>
  </si>
  <si>
    <t>単価（税込）</t>
    <rPh sb="3" eb="5">
      <t>ゼイコ</t>
    </rPh>
    <phoneticPr fontId="3"/>
  </si>
  <si>
    <t>記入枠が足りない場合は別紙にお願いします。</t>
    <rPh sb="0" eb="2">
      <t>キニュウ</t>
    </rPh>
    <rPh sb="2" eb="3">
      <t>ワク</t>
    </rPh>
    <rPh sb="4" eb="5">
      <t>タ</t>
    </rPh>
    <rPh sb="8" eb="10">
      <t>バアイ</t>
    </rPh>
    <rPh sb="11" eb="13">
      <t>ベッシ</t>
    </rPh>
    <rPh sb="15" eb="16">
      <t>ネガ</t>
    </rPh>
    <phoneticPr fontId="2"/>
  </si>
  <si>
    <t>送料（税抜）</t>
    <rPh sb="0" eb="2">
      <t>ソウリョウ</t>
    </rPh>
    <rPh sb="3" eb="4">
      <t>ゼイ</t>
    </rPh>
    <rPh sb="4" eb="5">
      <t>ヌ</t>
    </rPh>
    <phoneticPr fontId="3"/>
  </si>
  <si>
    <t>合計（税抜）</t>
    <rPh sb="3" eb="4">
      <t>ゼイ</t>
    </rPh>
    <rPh sb="4" eb="5">
      <t>ヌ</t>
    </rPh>
    <phoneticPr fontId="3"/>
  </si>
  <si>
    <t>単価（税抜）</t>
    <rPh sb="3" eb="4">
      <t>ゼイ</t>
    </rPh>
    <rPh sb="4" eb="5">
      <t>ヌ</t>
    </rPh>
    <phoneticPr fontId="3"/>
  </si>
  <si>
    <t>税抜き価格</t>
    <rPh sb="0" eb="1">
      <t>ゼイ</t>
    </rPh>
    <rPh sb="1" eb="2">
      <t>ヌ</t>
    </rPh>
    <rPh sb="3" eb="5">
      <t>カカク</t>
    </rPh>
    <phoneticPr fontId="3"/>
  </si>
  <si>
    <t>税込み価格</t>
    <rPh sb="0" eb="2">
      <t>ゼイコ</t>
    </rPh>
    <rPh sb="3" eb="5">
      <t>カカク</t>
    </rPh>
    <phoneticPr fontId="3"/>
  </si>
  <si>
    <t>岡山県</t>
    <rPh sb="0" eb="3">
      <t>オカヤマケン</t>
    </rPh>
    <phoneticPr fontId="3"/>
  </si>
  <si>
    <t>13500</t>
  </si>
  <si>
    <t>00519</t>
  </si>
  <si>
    <t>山陽倉敷福田</t>
    <rPh sb="0" eb="2">
      <t>サンヨウ</t>
    </rPh>
    <phoneticPr fontId="3"/>
  </si>
  <si>
    <t>山陽倉敷福田東</t>
    <rPh sb="0" eb="2">
      <t>サンヨウ</t>
    </rPh>
    <phoneticPr fontId="3"/>
  </si>
  <si>
    <t>朝日玉島北</t>
    <rPh sb="0" eb="2">
      <t>アサヒ</t>
    </rPh>
    <phoneticPr fontId="3"/>
  </si>
  <si>
    <t>山陽玉島西</t>
    <rPh sb="0" eb="2">
      <t>サンヨウ</t>
    </rPh>
    <phoneticPr fontId="3"/>
  </si>
  <si>
    <t>山陽船穂</t>
    <rPh sb="0" eb="2">
      <t>サンヨウ</t>
    </rPh>
    <phoneticPr fontId="3"/>
  </si>
  <si>
    <t>読売笠岡東を含む</t>
    <rPh sb="6" eb="7">
      <t>フク</t>
    </rPh>
    <phoneticPr fontId="3"/>
  </si>
  <si>
    <t>読売林野</t>
    <rPh sb="0" eb="2">
      <t>ヨミウリ</t>
    </rPh>
    <phoneticPr fontId="3"/>
  </si>
  <si>
    <t>瀬</t>
    <rPh sb="0" eb="1">
      <t>セ</t>
    </rPh>
    <phoneticPr fontId="3"/>
  </si>
  <si>
    <t>戸</t>
    <rPh sb="0" eb="1">
      <t>ト</t>
    </rPh>
    <phoneticPr fontId="3"/>
  </si>
  <si>
    <t>内</t>
    <rPh sb="0" eb="1">
      <t>ウチ</t>
    </rPh>
    <phoneticPr fontId="3"/>
  </si>
  <si>
    <t>市</t>
    <rPh sb="0" eb="1">
      <t>シ</t>
    </rPh>
    <phoneticPr fontId="3"/>
  </si>
  <si>
    <t>瀬戸内市</t>
    <rPh sb="0" eb="3">
      <t>セトウチ</t>
    </rPh>
    <rPh sb="3" eb="4">
      <t>シ</t>
    </rPh>
    <phoneticPr fontId="3"/>
  </si>
  <si>
    <t>加</t>
    <rPh sb="0" eb="1">
      <t>カ</t>
    </rPh>
    <phoneticPr fontId="3"/>
  </si>
  <si>
    <t>賀</t>
    <rPh sb="0" eb="1">
      <t>ガ</t>
    </rPh>
    <phoneticPr fontId="3"/>
  </si>
  <si>
    <t>郡</t>
    <rPh sb="0" eb="1">
      <t>グン</t>
    </rPh>
    <phoneticPr fontId="3"/>
  </si>
  <si>
    <t>加賀郡</t>
    <rPh sb="0" eb="2">
      <t>カガ</t>
    </rPh>
    <rPh sb="2" eb="3">
      <t>グン</t>
    </rPh>
    <phoneticPr fontId="3"/>
  </si>
  <si>
    <t>折込広告取り扱いについてのお願い</t>
    <phoneticPr fontId="2"/>
  </si>
  <si>
    <t>●「新聞折込広告取扱基準」に違反した広告は折込できません。広告制作の際、ご注意ください。</t>
    <rPh sb="31" eb="33">
      <t>セイサク</t>
    </rPh>
    <rPh sb="37" eb="39">
      <t>チュウイ</t>
    </rPh>
    <phoneticPr fontId="2"/>
  </si>
  <si>
    <t>美</t>
    <rPh sb="0" eb="1">
      <t>ビ</t>
    </rPh>
    <phoneticPr fontId="3"/>
  </si>
  <si>
    <t>作</t>
    <rPh sb="0" eb="1">
      <t>サク</t>
    </rPh>
    <phoneticPr fontId="3"/>
  </si>
  <si>
    <t>計</t>
    <rPh sb="0" eb="1">
      <t>ケイ</t>
    </rPh>
    <phoneticPr fontId="3"/>
  </si>
  <si>
    <t>美作市部数合計</t>
    <rPh sb="0" eb="2">
      <t>ミマサカ</t>
    </rPh>
    <rPh sb="2" eb="3">
      <t>シ</t>
    </rPh>
    <rPh sb="3" eb="5">
      <t>ブスウ</t>
    </rPh>
    <rPh sb="5" eb="7">
      <t>ゴウケイ</t>
    </rPh>
    <phoneticPr fontId="3"/>
  </si>
  <si>
    <t>美作市折込合計</t>
    <rPh sb="0" eb="3">
      <t>ミマサカシ</t>
    </rPh>
    <rPh sb="3" eb="5">
      <t>オリコミ</t>
    </rPh>
    <rPh sb="5" eb="7">
      <t>ゴウケイ</t>
    </rPh>
    <phoneticPr fontId="3"/>
  </si>
  <si>
    <t>真庭市部数合計</t>
    <rPh sb="0" eb="2">
      <t>マニワ</t>
    </rPh>
    <rPh sb="2" eb="3">
      <t>シ</t>
    </rPh>
    <rPh sb="3" eb="5">
      <t>ブスウ</t>
    </rPh>
    <rPh sb="5" eb="7">
      <t>ゴウケイ</t>
    </rPh>
    <phoneticPr fontId="3"/>
  </si>
  <si>
    <t>真庭市折込合計</t>
    <rPh sb="0" eb="2">
      <t>マニワ</t>
    </rPh>
    <rPh sb="2" eb="3">
      <t>シ</t>
    </rPh>
    <rPh sb="3" eb="5">
      <t>オリコミ</t>
    </rPh>
    <rPh sb="5" eb="7">
      <t>ゴウケイ</t>
    </rPh>
    <phoneticPr fontId="3"/>
  </si>
  <si>
    <t>芳井</t>
    <phoneticPr fontId="3"/>
  </si>
  <si>
    <t>赤磐市部数合計</t>
    <rPh sb="0" eb="2">
      <t>アカイワ</t>
    </rPh>
    <rPh sb="2" eb="3">
      <t>シ</t>
    </rPh>
    <rPh sb="3" eb="5">
      <t>ブスウ</t>
    </rPh>
    <rPh sb="5" eb="7">
      <t>ゴウケイ</t>
    </rPh>
    <phoneticPr fontId="3"/>
  </si>
  <si>
    <t>赤磐市折込合計</t>
    <rPh sb="0" eb="2">
      <t>アカイワ</t>
    </rPh>
    <rPh sb="2" eb="3">
      <t>シ</t>
    </rPh>
    <rPh sb="3" eb="5">
      <t>オリコミ</t>
    </rPh>
    <rPh sb="5" eb="7">
      <t>ゴウケイ</t>
    </rPh>
    <phoneticPr fontId="3"/>
  </si>
  <si>
    <t>瀬戸内市部数合計</t>
    <rPh sb="0" eb="3">
      <t>セトウチ</t>
    </rPh>
    <rPh sb="3" eb="4">
      <t>シ</t>
    </rPh>
    <rPh sb="4" eb="6">
      <t>ブスウ</t>
    </rPh>
    <rPh sb="6" eb="8">
      <t>ゴウケイ</t>
    </rPh>
    <phoneticPr fontId="3"/>
  </si>
  <si>
    <t>瀬戸内市折込合計</t>
    <rPh sb="0" eb="3">
      <t>セトウチ</t>
    </rPh>
    <rPh sb="3" eb="4">
      <t>シ</t>
    </rPh>
    <rPh sb="4" eb="6">
      <t>オリコミ</t>
    </rPh>
    <rPh sb="6" eb="8">
      <t>ゴウケイ</t>
    </rPh>
    <phoneticPr fontId="3"/>
  </si>
  <si>
    <t>井原市</t>
    <phoneticPr fontId="3"/>
  </si>
  <si>
    <t>周</t>
    <rPh sb="0" eb="1">
      <t>シュウ</t>
    </rPh>
    <phoneticPr fontId="3"/>
  </si>
  <si>
    <t>辺</t>
    <rPh sb="0" eb="1">
      <t>ヘン</t>
    </rPh>
    <phoneticPr fontId="3"/>
  </si>
  <si>
    <t>迫川</t>
    <phoneticPr fontId="3"/>
  </si>
  <si>
    <t>彦崎</t>
    <phoneticPr fontId="3"/>
  </si>
  <si>
    <t>玉野市に香川県直島含む</t>
    <rPh sb="0" eb="3">
      <t>タマノシ</t>
    </rPh>
    <phoneticPr fontId="3"/>
  </si>
  <si>
    <t>倉敷中央南</t>
    <rPh sb="2" eb="4">
      <t>チュウオウ</t>
    </rPh>
    <phoneticPr fontId="3"/>
  </si>
  <si>
    <t>＊4</t>
  </si>
  <si>
    <t>＊5</t>
  </si>
  <si>
    <t>美作市に英田郡含む</t>
    <rPh sb="0" eb="2">
      <t>ミマサカ</t>
    </rPh>
    <rPh sb="2" eb="3">
      <t>シ</t>
    </rPh>
    <rPh sb="4" eb="7">
      <t>アイダグン</t>
    </rPh>
    <rPh sb="7" eb="8">
      <t>フク</t>
    </rPh>
    <phoneticPr fontId="3"/>
  </si>
  <si>
    <t>真庭市に真庭郡含む</t>
    <rPh sb="0" eb="2">
      <t>マニワ</t>
    </rPh>
    <rPh sb="2" eb="3">
      <t>シ</t>
    </rPh>
    <rPh sb="4" eb="7">
      <t>マニワグン</t>
    </rPh>
    <rPh sb="7" eb="8">
      <t>フク</t>
    </rPh>
    <phoneticPr fontId="3"/>
  </si>
  <si>
    <t>加賀郡部数合計</t>
    <rPh sb="0" eb="2">
      <t>カガ</t>
    </rPh>
    <rPh sb="2" eb="3">
      <t>グン</t>
    </rPh>
    <rPh sb="3" eb="5">
      <t>ブスウ</t>
    </rPh>
    <rPh sb="5" eb="7">
      <t>ゴウケイ</t>
    </rPh>
    <phoneticPr fontId="3"/>
  </si>
  <si>
    <t>加賀郡折込合計</t>
    <rPh sb="0" eb="2">
      <t>カガ</t>
    </rPh>
    <rPh sb="2" eb="3">
      <t>グン</t>
    </rPh>
    <rPh sb="3" eb="5">
      <t>オリコミ</t>
    </rPh>
    <rPh sb="5" eb="7">
      <t>ゴウケイ</t>
    </rPh>
    <phoneticPr fontId="3"/>
  </si>
  <si>
    <t>毎日津島</t>
    <rPh sb="0" eb="2">
      <t>マイニチ</t>
    </rPh>
    <rPh sb="2" eb="4">
      <t>ツシマ</t>
    </rPh>
    <phoneticPr fontId="3"/>
  </si>
  <si>
    <t>津山東</t>
    <rPh sb="0" eb="2">
      <t>ツヤマ</t>
    </rPh>
    <rPh sb="2" eb="3">
      <t>ヒガシ</t>
    </rPh>
    <phoneticPr fontId="3"/>
  </si>
  <si>
    <t>山陽宇野西</t>
    <rPh sb="0" eb="2">
      <t>サンヨウ</t>
    </rPh>
    <rPh sb="2" eb="4">
      <t>ウノ</t>
    </rPh>
    <rPh sb="4" eb="5">
      <t>ニシ</t>
    </rPh>
    <phoneticPr fontId="3"/>
  </si>
  <si>
    <t>山陽田井</t>
    <rPh sb="0" eb="2">
      <t>サンヨウ</t>
    </rPh>
    <rPh sb="2" eb="4">
      <t>タイ</t>
    </rPh>
    <phoneticPr fontId="3"/>
  </si>
  <si>
    <t>山陽奥玉</t>
    <rPh sb="0" eb="2">
      <t>サンヨウ</t>
    </rPh>
    <rPh sb="2" eb="3">
      <t>オクタマ</t>
    </rPh>
    <rPh sb="3" eb="4">
      <t>タマ</t>
    </rPh>
    <phoneticPr fontId="3"/>
  </si>
  <si>
    <t>総社市</t>
    <phoneticPr fontId="3"/>
  </si>
  <si>
    <t>（玉島・真備地区）部数合計</t>
    <rPh sb="1" eb="3">
      <t>タマシマ</t>
    </rPh>
    <rPh sb="4" eb="6">
      <t>マビ</t>
    </rPh>
    <rPh sb="6" eb="8">
      <t>チク</t>
    </rPh>
    <rPh sb="9" eb="11">
      <t>ブスウ</t>
    </rPh>
    <rPh sb="11" eb="13">
      <t>ゴウケイ</t>
    </rPh>
    <phoneticPr fontId="3"/>
  </si>
  <si>
    <t>（玉島・真備地区）折込合計</t>
    <rPh sb="1" eb="3">
      <t>タマシマ</t>
    </rPh>
    <rPh sb="4" eb="6">
      <t>マビ</t>
    </rPh>
    <rPh sb="6" eb="8">
      <t>チク</t>
    </rPh>
    <rPh sb="9" eb="11">
      <t>オリコミ</t>
    </rPh>
    <rPh sb="11" eb="13">
      <t>ゴウケイ</t>
    </rPh>
    <phoneticPr fontId="3"/>
  </si>
  <si>
    <t>小坂</t>
    <phoneticPr fontId="3"/>
  </si>
  <si>
    <t>六条院</t>
    <phoneticPr fontId="3"/>
  </si>
  <si>
    <t>玉</t>
    <rPh sb="0" eb="1">
      <t>タマ</t>
    </rPh>
    <phoneticPr fontId="3"/>
  </si>
  <si>
    <t>粟倉(英田)</t>
    <rPh sb="3" eb="5">
      <t>アイダ</t>
    </rPh>
    <phoneticPr fontId="3"/>
  </si>
  <si>
    <t>新庄(郡)</t>
    <rPh sb="3" eb="4">
      <t>グン</t>
    </rPh>
    <phoneticPr fontId="3"/>
  </si>
  <si>
    <t>船穂</t>
    <phoneticPr fontId="3"/>
  </si>
  <si>
    <t>真</t>
    <rPh sb="0" eb="1">
      <t>マ</t>
    </rPh>
    <phoneticPr fontId="3"/>
  </si>
  <si>
    <t>備</t>
    <rPh sb="0" eb="1">
      <t>ビ</t>
    </rPh>
    <phoneticPr fontId="3"/>
  </si>
  <si>
    <t>朝日益野</t>
    <rPh sb="0" eb="2">
      <t>アサヒ</t>
    </rPh>
    <phoneticPr fontId="3"/>
  </si>
  <si>
    <t>津島西</t>
    <rPh sb="0" eb="1">
      <t>ツ</t>
    </rPh>
    <rPh sb="1" eb="2">
      <t>シマ</t>
    </rPh>
    <rPh sb="2" eb="3">
      <t>ニシ</t>
    </rPh>
    <phoneticPr fontId="3"/>
  </si>
  <si>
    <t>浅口市部数合計</t>
    <rPh sb="0" eb="2">
      <t>アサクチ</t>
    </rPh>
    <rPh sb="2" eb="3">
      <t>シ</t>
    </rPh>
    <rPh sb="3" eb="5">
      <t>ブスウ</t>
    </rPh>
    <rPh sb="5" eb="7">
      <t>ゴウケイ</t>
    </rPh>
    <phoneticPr fontId="3"/>
  </si>
  <si>
    <t>浅口市折込合計</t>
    <rPh sb="0" eb="2">
      <t>アサクチ</t>
    </rPh>
    <rPh sb="2" eb="3">
      <t>シ</t>
    </rPh>
    <rPh sb="3" eb="5">
      <t>オリコミ</t>
    </rPh>
    <rPh sb="5" eb="7">
      <t>ゴウケイ</t>
    </rPh>
    <phoneticPr fontId="3"/>
  </si>
  <si>
    <t>里庄（郡）</t>
    <rPh sb="3" eb="4">
      <t>グン</t>
    </rPh>
    <phoneticPr fontId="3"/>
  </si>
  <si>
    <t>浅口市に浅口郡含む</t>
    <rPh sb="0" eb="2">
      <t>アサクチ</t>
    </rPh>
    <rPh sb="2" eb="3">
      <t>シ</t>
    </rPh>
    <rPh sb="4" eb="6">
      <t>アサクチ</t>
    </rPh>
    <rPh sb="6" eb="7">
      <t>グン</t>
    </rPh>
    <rPh sb="7" eb="8">
      <t>フク</t>
    </rPh>
    <phoneticPr fontId="3"/>
  </si>
  <si>
    <t>50054</t>
    <phoneticPr fontId="3"/>
  </si>
  <si>
    <t>早島南</t>
    <rPh sb="2" eb="3">
      <t>ミナミ</t>
    </rPh>
    <phoneticPr fontId="3"/>
  </si>
  <si>
    <t>山陽玉島</t>
    <rPh sb="0" eb="2">
      <t>サンヨウ</t>
    </rPh>
    <phoneticPr fontId="3"/>
  </si>
  <si>
    <t>岡山中央</t>
    <rPh sb="0" eb="2">
      <t>オカヤマ</t>
    </rPh>
    <rPh sb="2" eb="4">
      <t>チュウオウ</t>
    </rPh>
    <phoneticPr fontId="3"/>
  </si>
  <si>
    <t>54902</t>
    <phoneticPr fontId="3"/>
  </si>
  <si>
    <t>54901</t>
    <phoneticPr fontId="3"/>
  </si>
  <si>
    <t>54903</t>
    <phoneticPr fontId="3"/>
  </si>
  <si>
    <t>56006</t>
    <phoneticPr fontId="3"/>
  </si>
  <si>
    <t>01101</t>
    <phoneticPr fontId="3"/>
  </si>
  <si>
    <t>01144</t>
    <phoneticPr fontId="3"/>
  </si>
  <si>
    <t>01142</t>
    <phoneticPr fontId="3"/>
  </si>
  <si>
    <t>01113</t>
    <phoneticPr fontId="3"/>
  </si>
  <si>
    <t>01108</t>
    <phoneticPr fontId="3"/>
  </si>
  <si>
    <t>01136</t>
    <phoneticPr fontId="3"/>
  </si>
  <si>
    <t>01109</t>
    <phoneticPr fontId="3"/>
  </si>
  <si>
    <t>01105</t>
    <phoneticPr fontId="3"/>
  </si>
  <si>
    <t>01104</t>
    <phoneticPr fontId="3"/>
  </si>
  <si>
    <t>01134</t>
    <phoneticPr fontId="3"/>
  </si>
  <si>
    <t>01128</t>
    <phoneticPr fontId="3"/>
  </si>
  <si>
    <t>01222</t>
    <phoneticPr fontId="3"/>
  </si>
  <si>
    <t>01241</t>
    <phoneticPr fontId="3"/>
  </si>
  <si>
    <t>01214</t>
    <phoneticPr fontId="3"/>
  </si>
  <si>
    <t>01226</t>
    <phoneticPr fontId="3"/>
  </si>
  <si>
    <t>01223</t>
    <phoneticPr fontId="3"/>
  </si>
  <si>
    <t>01231</t>
    <phoneticPr fontId="3"/>
  </si>
  <si>
    <t>01232</t>
    <phoneticPr fontId="3"/>
  </si>
  <si>
    <t>01221</t>
    <phoneticPr fontId="3"/>
  </si>
  <si>
    <t>01224</t>
    <phoneticPr fontId="3"/>
  </si>
  <si>
    <t>01215</t>
    <phoneticPr fontId="3"/>
  </si>
  <si>
    <t>01230</t>
    <phoneticPr fontId="3"/>
  </si>
  <si>
    <t>上河原</t>
    <rPh sb="0" eb="1">
      <t>ウエ</t>
    </rPh>
    <rPh sb="1" eb="3">
      <t>カワラ</t>
    </rPh>
    <phoneticPr fontId="3"/>
  </si>
  <si>
    <t>01245</t>
    <phoneticPr fontId="3"/>
  </si>
  <si>
    <t>瀬戸</t>
    <phoneticPr fontId="3"/>
  </si>
  <si>
    <t>瀬戸北</t>
    <phoneticPr fontId="3"/>
  </si>
  <si>
    <t>赤</t>
    <rPh sb="0" eb="1">
      <t>アカ</t>
    </rPh>
    <phoneticPr fontId="3"/>
  </si>
  <si>
    <t>磐</t>
    <rPh sb="0" eb="1">
      <t>イワ</t>
    </rPh>
    <phoneticPr fontId="3"/>
  </si>
  <si>
    <t>赤磐市</t>
    <rPh sb="2" eb="3">
      <t>シ</t>
    </rPh>
    <phoneticPr fontId="3"/>
  </si>
  <si>
    <t>美作市*3</t>
    <rPh sb="0" eb="2">
      <t>ミマサカ</t>
    </rPh>
    <rPh sb="2" eb="3">
      <t>シ</t>
    </rPh>
    <phoneticPr fontId="3"/>
  </si>
  <si>
    <t>真庭市*4</t>
    <rPh sb="2" eb="3">
      <t>シ</t>
    </rPh>
    <phoneticPr fontId="3"/>
  </si>
  <si>
    <t>浅口市*5</t>
    <rPh sb="2" eb="3">
      <t>シ</t>
    </rPh>
    <phoneticPr fontId="3"/>
  </si>
  <si>
    <t>内</t>
    <rPh sb="0" eb="1">
      <t>ナイ</t>
    </rPh>
    <phoneticPr fontId="3"/>
  </si>
  <si>
    <t>中</t>
    <rPh sb="0" eb="1">
      <t>チュウ</t>
    </rPh>
    <phoneticPr fontId="3"/>
  </si>
  <si>
    <t>心</t>
    <rPh sb="0" eb="1">
      <t>ココロ</t>
    </rPh>
    <phoneticPr fontId="3"/>
  </si>
  <si>
    <t>地</t>
    <rPh sb="0" eb="1">
      <t>チ</t>
    </rPh>
    <phoneticPr fontId="3"/>
  </si>
  <si>
    <t>区</t>
    <rPh sb="0" eb="1">
      <t>ク</t>
    </rPh>
    <phoneticPr fontId="3"/>
  </si>
  <si>
    <t>東</t>
    <rPh sb="0" eb="1">
      <t>ヒガシ</t>
    </rPh>
    <phoneticPr fontId="3"/>
  </si>
  <si>
    <t>部</t>
    <rPh sb="0" eb="1">
      <t>ブ</t>
    </rPh>
    <phoneticPr fontId="3"/>
  </si>
  <si>
    <t>南</t>
    <rPh sb="0" eb="1">
      <t>ミナミ</t>
    </rPh>
    <phoneticPr fontId="3"/>
  </si>
  <si>
    <t>・</t>
    <phoneticPr fontId="3"/>
  </si>
  <si>
    <t>水</t>
    <rPh sb="0" eb="1">
      <t>ミズ</t>
    </rPh>
    <phoneticPr fontId="3"/>
  </si>
  <si>
    <t>島</t>
    <rPh sb="0" eb="1">
      <t>シマ</t>
    </rPh>
    <phoneticPr fontId="3"/>
  </si>
  <si>
    <t>児</t>
    <rPh sb="0" eb="1">
      <t>コ</t>
    </rPh>
    <phoneticPr fontId="3"/>
  </si>
  <si>
    <t>（市内中心部、周辺部）部数合計</t>
    <rPh sb="1" eb="3">
      <t>シナイ</t>
    </rPh>
    <rPh sb="3" eb="5">
      <t>チュウシン</t>
    </rPh>
    <rPh sb="5" eb="6">
      <t>ブ</t>
    </rPh>
    <rPh sb="7" eb="9">
      <t>シュウヘン</t>
    </rPh>
    <rPh sb="9" eb="10">
      <t>ブ</t>
    </rPh>
    <rPh sb="11" eb="13">
      <t>ブスウ</t>
    </rPh>
    <rPh sb="13" eb="15">
      <t>ゴウケイ</t>
    </rPh>
    <phoneticPr fontId="3"/>
  </si>
  <si>
    <t>（市内中心部、周辺部）折込合計</t>
    <rPh sb="1" eb="3">
      <t>シナイ</t>
    </rPh>
    <rPh sb="3" eb="5">
      <t>チュウシン</t>
    </rPh>
    <rPh sb="5" eb="6">
      <t>ブ</t>
    </rPh>
    <rPh sb="7" eb="9">
      <t>シュウヘン</t>
    </rPh>
    <rPh sb="9" eb="10">
      <t>ブ</t>
    </rPh>
    <rPh sb="11" eb="13">
      <t>オリコミ</t>
    </rPh>
    <rPh sb="13" eb="15">
      <t>ゴウケイ</t>
    </rPh>
    <phoneticPr fontId="3"/>
  </si>
  <si>
    <t>総</t>
    <rPh sb="0" eb="1">
      <t>ソウ</t>
    </rPh>
    <phoneticPr fontId="3"/>
  </si>
  <si>
    <t>社</t>
    <rPh sb="0" eb="1">
      <t>シャ</t>
    </rPh>
    <phoneticPr fontId="3"/>
  </si>
  <si>
    <t>山陽勝央</t>
    <rPh sb="0" eb="2">
      <t>サンヨウ</t>
    </rPh>
    <rPh sb="2" eb="4">
      <t>ショウオウ</t>
    </rPh>
    <phoneticPr fontId="3"/>
  </si>
  <si>
    <t>26900</t>
    <phoneticPr fontId="3"/>
  </si>
  <si>
    <t>加茂川</t>
    <rPh sb="0" eb="3">
      <t>カモガワ</t>
    </rPh>
    <phoneticPr fontId="3"/>
  </si>
  <si>
    <t>吹屋・宇治</t>
    <rPh sb="3" eb="5">
      <t>ウジ</t>
    </rPh>
    <phoneticPr fontId="3"/>
  </si>
  <si>
    <t>＊</t>
    <phoneticPr fontId="3"/>
  </si>
  <si>
    <t>搬入について</t>
    <phoneticPr fontId="2"/>
  </si>
  <si>
    <t>日 経</t>
    <phoneticPr fontId="3"/>
  </si>
  <si>
    <t>中 国</t>
    <rPh sb="0" eb="1">
      <t>ナカ</t>
    </rPh>
    <rPh sb="2" eb="3">
      <t>コク</t>
    </rPh>
    <phoneticPr fontId="3"/>
  </si>
  <si>
    <t>岡山</t>
    <rPh sb="0" eb="2">
      <t>オカヤマ</t>
    </rPh>
    <phoneticPr fontId="3"/>
  </si>
  <si>
    <t>70900</t>
    <phoneticPr fontId="3"/>
  </si>
  <si>
    <t>四 国</t>
    <rPh sb="0" eb="1">
      <t>ヨン</t>
    </rPh>
    <rPh sb="2" eb="3">
      <t>コク</t>
    </rPh>
    <phoneticPr fontId="3"/>
  </si>
  <si>
    <t>中 国</t>
    <phoneticPr fontId="3"/>
  </si>
  <si>
    <t>00501</t>
    <phoneticPr fontId="3"/>
  </si>
  <si>
    <t>山陽倉敷中央</t>
    <rPh sb="0" eb="2">
      <t>サンヨウ</t>
    </rPh>
    <rPh sb="2" eb="4">
      <t>クラシキ</t>
    </rPh>
    <rPh sb="4" eb="6">
      <t>チュウオウ</t>
    </rPh>
    <phoneticPr fontId="3"/>
  </si>
  <si>
    <t>54100</t>
    <phoneticPr fontId="3"/>
  </si>
  <si>
    <t>備中町</t>
    <rPh sb="0" eb="3">
      <t>ビッチュウチョウ</t>
    </rPh>
    <phoneticPr fontId="3"/>
  </si>
  <si>
    <t>高松西・足守</t>
    <rPh sb="0" eb="3">
      <t>タカマツニシ</t>
    </rPh>
    <phoneticPr fontId="3"/>
  </si>
  <si>
    <t>見明戸(二川</t>
    <rPh sb="0" eb="1">
      <t>ミ</t>
    </rPh>
    <rPh sb="1" eb="2">
      <t>ア</t>
    </rPh>
    <rPh sb="2" eb="3">
      <t>ト</t>
    </rPh>
    <rPh sb="4" eb="5">
      <t>フタ</t>
    </rPh>
    <rPh sb="5" eb="6">
      <t>カワ</t>
    </rPh>
    <phoneticPr fontId="3"/>
  </si>
  <si>
    <t>山陽倉敷北</t>
    <rPh sb="0" eb="2">
      <t>サンヨウ</t>
    </rPh>
    <rPh sb="2" eb="4">
      <t>クラシキ</t>
    </rPh>
    <rPh sb="4" eb="5">
      <t>キタ</t>
    </rPh>
    <phoneticPr fontId="3"/>
  </si>
  <si>
    <t>山陽倉敷西</t>
    <rPh sb="0" eb="2">
      <t>サンヨウ</t>
    </rPh>
    <rPh sb="2" eb="4">
      <t>クラシキ</t>
    </rPh>
    <rPh sb="4" eb="5">
      <t>ニシ</t>
    </rPh>
    <phoneticPr fontId="3"/>
  </si>
  <si>
    <t>00503</t>
    <phoneticPr fontId="3"/>
  </si>
  <si>
    <t>00515</t>
    <phoneticPr fontId="3"/>
  </si>
  <si>
    <t>山陽西阿知</t>
    <rPh sb="0" eb="2">
      <t>サンヨウ</t>
    </rPh>
    <rPh sb="2" eb="5">
      <t>ニシアチ</t>
    </rPh>
    <phoneticPr fontId="3"/>
  </si>
  <si>
    <t>12800</t>
    <phoneticPr fontId="3"/>
  </si>
  <si>
    <t>庭瀬白石</t>
    <rPh sb="2" eb="4">
      <t>シライシ</t>
    </rPh>
    <phoneticPr fontId="3"/>
  </si>
  <si>
    <t>（１）　表示部数は、各新聞社発表部数で、購読者の増減に対応する為若干の予備紙を含んでおります。</t>
    <rPh sb="20" eb="23">
      <t>コウドクシャ</t>
    </rPh>
    <rPh sb="24" eb="26">
      <t>ゾウゲン</t>
    </rPh>
    <rPh sb="27" eb="29">
      <t>タイオウ</t>
    </rPh>
    <rPh sb="31" eb="32">
      <t>タメ</t>
    </rPh>
    <rPh sb="32" eb="34">
      <t>ジャッカン</t>
    </rPh>
    <rPh sb="35" eb="37">
      <t>ヨビ</t>
    </rPh>
    <rPh sb="37" eb="38">
      <t>シ</t>
    </rPh>
    <rPh sb="39" eb="40">
      <t>フク</t>
    </rPh>
    <phoneticPr fontId="3"/>
  </si>
  <si>
    <t>11302</t>
    <phoneticPr fontId="3"/>
  </si>
  <si>
    <t>福渡</t>
    <rPh sb="0" eb="1">
      <t>フク</t>
    </rPh>
    <rPh sb="1" eb="2">
      <t>ワタ</t>
    </rPh>
    <phoneticPr fontId="3"/>
  </si>
  <si>
    <t>（２）　新聞販売所の区域と行政区域とが一致していない区域もありますのでご了承願います。</t>
    <rPh sb="8" eb="9">
      <t>ショ</t>
    </rPh>
    <phoneticPr fontId="3"/>
  </si>
  <si>
    <t>所数</t>
    <rPh sb="0" eb="1">
      <t>ショ</t>
    </rPh>
    <phoneticPr fontId="3"/>
  </si>
  <si>
    <t>※なお、日経新聞の他紙との合販販売所は送料計算に含まれていません。</t>
    <rPh sb="4" eb="6">
      <t>ニッケイ</t>
    </rPh>
    <rPh sb="6" eb="8">
      <t>シンブン</t>
    </rPh>
    <rPh sb="9" eb="11">
      <t>タシ</t>
    </rPh>
    <rPh sb="13" eb="14">
      <t>ゴウ</t>
    </rPh>
    <rPh sb="14" eb="15">
      <t>ハン</t>
    </rPh>
    <rPh sb="15" eb="17">
      <t>ハンバイ</t>
    </rPh>
    <rPh sb="17" eb="18">
      <t>ショ</t>
    </rPh>
    <rPh sb="19" eb="21">
      <t>ソウリョウ</t>
    </rPh>
    <rPh sb="21" eb="23">
      <t>ケイサン</t>
    </rPh>
    <rPh sb="24" eb="25">
      <t>フク</t>
    </rPh>
    <phoneticPr fontId="3"/>
  </si>
  <si>
    <t>販売所数</t>
    <rPh sb="0" eb="2">
      <t>ハンバイ</t>
    </rPh>
    <rPh sb="3" eb="4">
      <t>スウ</t>
    </rPh>
    <phoneticPr fontId="3"/>
  </si>
  <si>
    <t>折込所数</t>
    <rPh sb="0" eb="2">
      <t>オリコミ</t>
    </rPh>
    <rPh sb="3" eb="4">
      <t>スウ</t>
    </rPh>
    <phoneticPr fontId="3"/>
  </si>
  <si>
    <t>申し込みされる折込広告の詳細をご記入下さい。また、販売所明細は部数表に入力して下さい。（郡市別集計は入力の必要ありません）</t>
    <phoneticPr fontId="2"/>
  </si>
  <si>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2"/>
  </si>
  <si>
    <t>区域指定する販売所</t>
    <rPh sb="0" eb="2">
      <t>クイキ</t>
    </rPh>
    <rPh sb="2" eb="4">
      <t>シテイ</t>
    </rPh>
    <rPh sb="6" eb="8">
      <t>ハンバイ</t>
    </rPh>
    <rPh sb="8" eb="9">
      <t>ショ</t>
    </rPh>
    <phoneticPr fontId="2"/>
  </si>
  <si>
    <t>倉敷市に都窪郡早島、岡山市南区彦崎含む</t>
    <rPh sb="0" eb="3">
      <t>クラシキシ</t>
    </rPh>
    <rPh sb="6" eb="7">
      <t>グン</t>
    </rPh>
    <rPh sb="7" eb="9">
      <t>ハヤシマ</t>
    </rPh>
    <rPh sb="10" eb="13">
      <t>オカヤマシ</t>
    </rPh>
    <rPh sb="13" eb="15">
      <t>ミナミク</t>
    </rPh>
    <rPh sb="15" eb="17">
      <t>ヒコサキ</t>
    </rPh>
    <phoneticPr fontId="3"/>
  </si>
  <si>
    <t>岡山中央</t>
    <phoneticPr fontId="3"/>
  </si>
  <si>
    <t>（例）山陽岡山中央1000（09）</t>
    <rPh sb="1" eb="2">
      <t>レイ</t>
    </rPh>
    <rPh sb="3" eb="5">
      <t>サンヨウ</t>
    </rPh>
    <rPh sb="5" eb="7">
      <t>オカヤマ</t>
    </rPh>
    <rPh sb="7" eb="9">
      <t>チュウオウ</t>
    </rPh>
    <phoneticPr fontId="2"/>
  </si>
  <si>
    <t>　広告主中心（コード番号01）　広告主寄りへ（コード番号02）　会場中心（コード番号03）　会場寄りへ（コード番号04）</t>
    <rPh sb="1" eb="4">
      <t>コウコクヌシ</t>
    </rPh>
    <rPh sb="4" eb="6">
      <t>チュウシン</t>
    </rPh>
    <rPh sb="10" eb="12">
      <t>バンゴウ</t>
    </rPh>
    <rPh sb="16" eb="19">
      <t>コウコクヌシ</t>
    </rPh>
    <rPh sb="19" eb="20">
      <t>ヨ</t>
    </rPh>
    <rPh sb="26" eb="28">
      <t>バンゴウ</t>
    </rPh>
    <rPh sb="32" eb="34">
      <t>カイジョウ</t>
    </rPh>
    <rPh sb="34" eb="36">
      <t>チュウシン</t>
    </rPh>
    <rPh sb="40" eb="42">
      <t>バンゴウ</t>
    </rPh>
    <rPh sb="46" eb="48">
      <t>カイジョウ</t>
    </rPh>
    <rPh sb="48" eb="49">
      <t>ヨ</t>
    </rPh>
    <rPh sb="55" eb="57">
      <t>バンゴウ</t>
    </rPh>
    <phoneticPr fontId="2"/>
  </si>
  <si>
    <t>　東寄りへ（コード番号08）　西寄りへ（コード番号09）　南寄りへ（コード番号10）　北寄りへ（コード番号11）</t>
    <rPh sb="1" eb="2">
      <t>ヒガシ</t>
    </rPh>
    <rPh sb="2" eb="3">
      <t>ヨ</t>
    </rPh>
    <rPh sb="9" eb="11">
      <t>バンゴウ</t>
    </rPh>
    <rPh sb="15" eb="16">
      <t>ニシ</t>
    </rPh>
    <rPh sb="16" eb="17">
      <t>ヨ</t>
    </rPh>
    <rPh sb="23" eb="25">
      <t>バンゴウ</t>
    </rPh>
    <rPh sb="29" eb="30">
      <t>ミナミ</t>
    </rPh>
    <rPh sb="30" eb="31">
      <t>ヨ</t>
    </rPh>
    <rPh sb="37" eb="39">
      <t>バンゴウ</t>
    </rPh>
    <rPh sb="43" eb="44">
      <t>キタ</t>
    </rPh>
    <rPh sb="44" eb="45">
      <t>ヨ</t>
    </rPh>
    <rPh sb="51" eb="53">
      <t>バンゴウ</t>
    </rPh>
    <phoneticPr fontId="2"/>
  </si>
  <si>
    <t>　　→山陽新聞岡山中央販売所の西寄りから1000枚配布</t>
    <rPh sb="16" eb="17">
      <t>ヨ</t>
    </rPh>
    <phoneticPr fontId="2"/>
  </si>
  <si>
    <t>●天災、災害等の事故や感染症の発生、新聞制作の遅れなどの場合、やむを得ず折込日の変更をさせていただいたり、折込不能となることがありますのでご了承下さい。</t>
    <rPh sb="6" eb="7">
      <t>ナド</t>
    </rPh>
    <rPh sb="8" eb="10">
      <t>ジコ</t>
    </rPh>
    <rPh sb="11" eb="14">
      <t>カンセンショウ</t>
    </rPh>
    <rPh sb="15" eb="17">
      <t>ハッセイ</t>
    </rPh>
    <rPh sb="20" eb="22">
      <t>セイサク</t>
    </rPh>
    <rPh sb="23" eb="24">
      <t>オク</t>
    </rPh>
    <rPh sb="72" eb="73">
      <t>クダ</t>
    </rPh>
    <phoneticPr fontId="2"/>
  </si>
  <si>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2"/>
  </si>
  <si>
    <t>●各種の券や折込広告チラシが商品等に引き換えられるものや、割引きなど特定のサービスが受けられるもの、各種団体発行の折込チラシについては、印刷する前に必ず当社で</t>
    <rPh sb="8" eb="10">
      <t>コウコク</t>
    </rPh>
    <rPh sb="16" eb="17">
      <t>ナド</t>
    </rPh>
    <rPh sb="18" eb="19">
      <t>ヒ</t>
    </rPh>
    <rPh sb="20" eb="21">
      <t>カ</t>
    </rPh>
    <rPh sb="29" eb="31">
      <t>ワリビキ</t>
    </rPh>
    <rPh sb="34" eb="36">
      <t>トクテイ</t>
    </rPh>
    <rPh sb="42" eb="43">
      <t>ウ</t>
    </rPh>
    <rPh sb="57" eb="59">
      <t>オリコミ</t>
    </rPh>
    <rPh sb="68" eb="70">
      <t>インサツ</t>
    </rPh>
    <rPh sb="72" eb="73">
      <t>マエ</t>
    </rPh>
    <rPh sb="74" eb="75">
      <t>カナラ</t>
    </rPh>
    <rPh sb="76" eb="77">
      <t>トウ</t>
    </rPh>
    <rPh sb="77" eb="78">
      <t>シャ</t>
    </rPh>
    <phoneticPr fontId="2"/>
  </si>
  <si>
    <t>　内容をご確認下さい。</t>
    <rPh sb="7" eb="8">
      <t>クダ</t>
    </rPh>
    <phoneticPr fontId="2"/>
  </si>
  <si>
    <t>●折込の新聞組み込みにつきましては、販売所に対して細心の注意を払うように指導しています。しかし、偶然の漏れや、ダブリ等につきましてはご容赦下さい。</t>
    <rPh sb="1" eb="3">
      <t>オリコミ</t>
    </rPh>
    <rPh sb="4" eb="6">
      <t>シンブン</t>
    </rPh>
    <rPh sb="6" eb="7">
      <t>ク</t>
    </rPh>
    <rPh sb="8" eb="9">
      <t>コミ</t>
    </rPh>
    <rPh sb="22" eb="23">
      <t>タイ</t>
    </rPh>
    <rPh sb="31" eb="32">
      <t>ハラ</t>
    </rPh>
    <rPh sb="36" eb="38">
      <t>シドウ</t>
    </rPh>
    <rPh sb="51" eb="52">
      <t>モ</t>
    </rPh>
    <rPh sb="58" eb="59">
      <t>ナド</t>
    </rPh>
    <rPh sb="69" eb="70">
      <t>クダ</t>
    </rPh>
    <phoneticPr fontId="2"/>
  </si>
  <si>
    <t>●折込明細の申し込みについては、当社部数表をご利用いただき、必ず文書でお願いします。（中止・変更についても必ず文書でお願いします）</t>
    <rPh sb="1" eb="3">
      <t>オリコミ</t>
    </rPh>
    <rPh sb="3" eb="5">
      <t>メイサイ</t>
    </rPh>
    <rPh sb="6" eb="7">
      <t>モウ</t>
    </rPh>
    <rPh sb="8" eb="9">
      <t>コ</t>
    </rPh>
    <rPh sb="16" eb="17">
      <t>トウ</t>
    </rPh>
    <rPh sb="17" eb="18">
      <t>シャ</t>
    </rPh>
    <rPh sb="18" eb="20">
      <t>ブスウ</t>
    </rPh>
    <rPh sb="20" eb="21">
      <t>ヒョウ</t>
    </rPh>
    <rPh sb="23" eb="25">
      <t>リヨウ</t>
    </rPh>
    <rPh sb="30" eb="31">
      <t>カナラ</t>
    </rPh>
    <rPh sb="32" eb="34">
      <t>ブンショ</t>
    </rPh>
    <rPh sb="36" eb="37">
      <t>ネガ</t>
    </rPh>
    <rPh sb="43" eb="45">
      <t>チュウシ</t>
    </rPh>
    <rPh sb="46" eb="48">
      <t>ヘンコウ</t>
    </rPh>
    <rPh sb="53" eb="54">
      <t>カナラ</t>
    </rPh>
    <rPh sb="55" eb="57">
      <t>ブンショ</t>
    </rPh>
    <rPh sb="59" eb="60">
      <t>ネガ</t>
    </rPh>
    <phoneticPr fontId="2"/>
  </si>
  <si>
    <t>●販売所内の区域指定は、原則としてお断りさせていただきます。やむをえず指定をされる場合は、ご希望通り折込が入らない場合もありますのでご了承下さい。</t>
    <rPh sb="12" eb="14">
      <t>ゲンソク</t>
    </rPh>
    <rPh sb="18" eb="19">
      <t>コトワ</t>
    </rPh>
    <rPh sb="35" eb="37">
      <t>シテイ</t>
    </rPh>
    <rPh sb="41" eb="43">
      <t>バアイ</t>
    </rPh>
    <rPh sb="46" eb="48">
      <t>キボウ</t>
    </rPh>
    <rPh sb="48" eb="49">
      <t>トオ</t>
    </rPh>
    <rPh sb="50" eb="52">
      <t>オリコミ</t>
    </rPh>
    <rPh sb="53" eb="54">
      <t>ハイ</t>
    </rPh>
    <rPh sb="57" eb="59">
      <t>バアイ</t>
    </rPh>
    <rPh sb="69" eb="70">
      <t>クダ</t>
    </rPh>
    <phoneticPr fontId="2"/>
  </si>
  <si>
    <t>　また、指示は下記項目のみ受け付けます。右下の区域指定する販売所を枠の中に例に従って記入して下さい。</t>
    <rPh sb="13" eb="14">
      <t>ウ</t>
    </rPh>
    <rPh sb="15" eb="16">
      <t>ツ</t>
    </rPh>
    <rPh sb="20" eb="22">
      <t>ミギシタ</t>
    </rPh>
    <rPh sb="23" eb="25">
      <t>クイキ</t>
    </rPh>
    <rPh sb="25" eb="27">
      <t>シテイ</t>
    </rPh>
    <rPh sb="29" eb="31">
      <t>ハンバイ</t>
    </rPh>
    <rPh sb="31" eb="32">
      <t>ショ</t>
    </rPh>
    <rPh sb="33" eb="34">
      <t>ワク</t>
    </rPh>
    <rPh sb="35" eb="36">
      <t>ナカ</t>
    </rPh>
    <rPh sb="37" eb="38">
      <t>レイ</t>
    </rPh>
    <rPh sb="39" eb="40">
      <t>シタガ</t>
    </rPh>
    <rPh sb="42" eb="44">
      <t>キニュウ</t>
    </rPh>
    <rPh sb="46" eb="47">
      <t>クダ</t>
    </rPh>
    <phoneticPr fontId="2"/>
  </si>
  <si>
    <t>●ご希望によりインターネットによる電子チラシも配信可能です。</t>
    <rPh sb="17" eb="19">
      <t>デンシ</t>
    </rPh>
    <rPh sb="23" eb="25">
      <t>ハイシン</t>
    </rPh>
    <rPh sb="25" eb="27">
      <t>カノウ</t>
    </rPh>
    <phoneticPr fontId="2"/>
  </si>
  <si>
    <t xml:space="preserve"> 　詳しくは当社へお問い合わせ下さい。</t>
    <rPh sb="2" eb="3">
      <t>クワ</t>
    </rPh>
    <rPh sb="6" eb="8">
      <t>トウシャ</t>
    </rPh>
    <rPh sb="10" eb="11">
      <t>ト</t>
    </rPh>
    <rPh sb="12" eb="13">
      <t>ア</t>
    </rPh>
    <rPh sb="15" eb="16">
      <t>クダ</t>
    </rPh>
    <phoneticPr fontId="2"/>
  </si>
  <si>
    <t>●折込広告を搬入される場合は「納品書、又はそれに代わるもの」を添付して下さい。</t>
    <rPh sb="1" eb="3">
      <t>オリコミ</t>
    </rPh>
    <rPh sb="3" eb="5">
      <t>コウコク</t>
    </rPh>
    <rPh sb="6" eb="8">
      <t>ハンニュウ</t>
    </rPh>
    <rPh sb="11" eb="13">
      <t>バアイ</t>
    </rPh>
    <rPh sb="15" eb="18">
      <t>ノウヒンショ</t>
    </rPh>
    <rPh sb="19" eb="20">
      <t>マタ</t>
    </rPh>
    <rPh sb="24" eb="25">
      <t>カ</t>
    </rPh>
    <rPh sb="31" eb="33">
      <t>テンプ</t>
    </rPh>
    <rPh sb="35" eb="36">
      <t>クダ</t>
    </rPh>
    <phoneticPr fontId="2"/>
  </si>
  <si>
    <t>●予約申し込みのない折込広告や半月以上先の折込についての搬入はご遠慮願います。</t>
    <phoneticPr fontId="2"/>
  </si>
  <si>
    <t>●折込広告搬入については、申し込み枚数通りの搬入をお願いします。</t>
    <phoneticPr fontId="2"/>
  </si>
  <si>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2"/>
  </si>
  <si>
    <t>●折込日前日の申し込み・搬入はお受けできません。</t>
    <rPh sb="7" eb="8">
      <t>モウ</t>
    </rPh>
    <rPh sb="9" eb="10">
      <t>コ</t>
    </rPh>
    <rPh sb="16" eb="17">
      <t>ウ</t>
    </rPh>
    <phoneticPr fontId="2"/>
  </si>
  <si>
    <t>01216</t>
  </si>
  <si>
    <t>01217</t>
  </si>
  <si>
    <t>中国に含む</t>
    <rPh sb="0" eb="2">
      <t>チュウゴク</t>
    </rPh>
    <rPh sb="3" eb="4">
      <t>フク</t>
    </rPh>
    <phoneticPr fontId="3"/>
  </si>
  <si>
    <t>00307</t>
    <phoneticPr fontId="3"/>
  </si>
  <si>
    <t>山陽今</t>
    <rPh sb="0" eb="2">
      <t>サンヨウ</t>
    </rPh>
    <rPh sb="2" eb="3">
      <t>イマ</t>
    </rPh>
    <phoneticPr fontId="3"/>
  </si>
  <si>
    <t>読売勝山</t>
    <rPh sb="0" eb="2">
      <t>ヨミウリ</t>
    </rPh>
    <phoneticPr fontId="3"/>
  </si>
  <si>
    <t>原尾島・東山</t>
    <rPh sb="4" eb="6">
      <t>ヒガシヤマ</t>
    </rPh>
    <phoneticPr fontId="3"/>
  </si>
  <si>
    <t>富山・平井</t>
    <rPh sb="3" eb="5">
      <t>ヒライ</t>
    </rPh>
    <phoneticPr fontId="3"/>
  </si>
  <si>
    <t>69954</t>
    <phoneticPr fontId="3"/>
  </si>
  <si>
    <t>直島（玉野）</t>
    <rPh sb="3" eb="5">
      <t>タマノ</t>
    </rPh>
    <phoneticPr fontId="3"/>
  </si>
  <si>
    <t>山陽新保</t>
    <rPh sb="0" eb="2">
      <t>サンヨウ</t>
    </rPh>
    <rPh sb="2" eb="3">
      <t>シン</t>
    </rPh>
    <rPh sb="3" eb="4">
      <t>ホ</t>
    </rPh>
    <phoneticPr fontId="3"/>
  </si>
  <si>
    <t>山陽岡山西</t>
    <rPh sb="0" eb="2">
      <t>サンヨウ</t>
    </rPh>
    <rPh sb="2" eb="4">
      <t>オカヤマ</t>
    </rPh>
    <rPh sb="4" eb="5">
      <t>ニシ</t>
    </rPh>
    <phoneticPr fontId="3"/>
  </si>
  <si>
    <t>　〇パチンコ店で警察署防犯係の許可が出ていない場合の折込については、取り扱いをお断りさせていただきます。</t>
    <rPh sb="6" eb="7">
      <t>テン</t>
    </rPh>
    <rPh sb="8" eb="11">
      <t>ケイサツショ</t>
    </rPh>
    <rPh sb="11" eb="13">
      <t>ボウハン</t>
    </rPh>
    <rPh sb="13" eb="14">
      <t>ガカリ</t>
    </rPh>
    <rPh sb="15" eb="17">
      <t>キョカ</t>
    </rPh>
    <rPh sb="18" eb="19">
      <t>デ</t>
    </rPh>
    <rPh sb="23" eb="25">
      <t>バアイ</t>
    </rPh>
    <rPh sb="26" eb="28">
      <t>オリコミ</t>
    </rPh>
    <rPh sb="34" eb="35">
      <t>ト</t>
    </rPh>
    <rPh sb="36" eb="37">
      <t>アツカ</t>
    </rPh>
    <rPh sb="40" eb="41">
      <t>コトワ</t>
    </rPh>
    <phoneticPr fontId="2"/>
  </si>
  <si>
    <t>●折込広告搬入後の中止及び変更は、業務が混乱し、間違いがおきやすくなりますのでお断りさせていただきます。ご注意ください。</t>
    <rPh sb="17" eb="19">
      <t>ギョウム</t>
    </rPh>
    <rPh sb="20" eb="22">
      <t>コンラン</t>
    </rPh>
    <rPh sb="40" eb="41">
      <t>コトワ</t>
    </rPh>
    <phoneticPr fontId="2"/>
  </si>
  <si>
    <t>●新聞折込広告取扱基準に基づき、入金確認後もしくはチラシ搬入後であっても取り扱いをお断りする場合があります。</t>
    <rPh sb="1" eb="3">
      <t>シンブン</t>
    </rPh>
    <rPh sb="3" eb="5">
      <t>オリコミ</t>
    </rPh>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2"/>
  </si>
  <si>
    <t>新見南</t>
    <rPh sb="0" eb="1">
      <t>シン</t>
    </rPh>
    <rPh sb="1" eb="2">
      <t>ミ</t>
    </rPh>
    <rPh sb="2" eb="3">
      <t>ミナミ</t>
    </rPh>
    <phoneticPr fontId="3"/>
  </si>
  <si>
    <t>＊</t>
    <phoneticPr fontId="3"/>
  </si>
  <si>
    <t>山陽玉原</t>
    <rPh sb="0" eb="2">
      <t>サンヨウ</t>
    </rPh>
    <rPh sb="2" eb="3">
      <t>タマ</t>
    </rPh>
    <rPh sb="3" eb="4">
      <t>ハラ</t>
    </rPh>
    <phoneticPr fontId="3"/>
  </si>
  <si>
    <t>和気</t>
    <rPh sb="0" eb="2">
      <t>ワケ</t>
    </rPh>
    <phoneticPr fontId="3"/>
  </si>
  <si>
    <t>52300</t>
    <phoneticPr fontId="3"/>
  </si>
  <si>
    <t>山陽芳賀佐山</t>
    <rPh sb="0" eb="2">
      <t>サンヨウ</t>
    </rPh>
    <rPh sb="2" eb="4">
      <t>ハガ</t>
    </rPh>
    <rPh sb="4" eb="6">
      <t>サヤマ</t>
    </rPh>
    <phoneticPr fontId="3"/>
  </si>
  <si>
    <t>笠岡東今井</t>
    <rPh sb="2" eb="3">
      <t>ヒガシ</t>
    </rPh>
    <rPh sb="3" eb="5">
      <t>イマイ</t>
    </rPh>
    <phoneticPr fontId="3"/>
  </si>
  <si>
    <t>笠岡東大島</t>
    <rPh sb="2" eb="3">
      <t>ヒガシ</t>
    </rPh>
    <rPh sb="3" eb="5">
      <t>オオシマ</t>
    </rPh>
    <phoneticPr fontId="3"/>
  </si>
  <si>
    <t>17802</t>
  </si>
  <si>
    <t>17801</t>
  </si>
  <si>
    <t>(毎日含む)</t>
    <phoneticPr fontId="3"/>
  </si>
  <si>
    <t>計</t>
    <rPh sb="0" eb="1">
      <t>ケイ</t>
    </rPh>
    <phoneticPr fontId="3"/>
  </si>
  <si>
    <t>岡山市北区合計</t>
    <rPh sb="0" eb="3">
      <t>オカヤマシ</t>
    </rPh>
    <rPh sb="3" eb="5">
      <t>キタク</t>
    </rPh>
    <rPh sb="5" eb="7">
      <t>ゴウケイ</t>
    </rPh>
    <phoneticPr fontId="3"/>
  </si>
  <si>
    <t>北</t>
    <rPh sb="0" eb="1">
      <t>キタ</t>
    </rPh>
    <phoneticPr fontId="3"/>
  </si>
  <si>
    <t>区</t>
    <rPh sb="0" eb="1">
      <t>ク</t>
    </rPh>
    <phoneticPr fontId="3"/>
  </si>
  <si>
    <t>（岡山市北区市内中心地区）部数合計</t>
    <rPh sb="1" eb="4">
      <t>オカヤマシ</t>
    </rPh>
    <rPh sb="4" eb="6">
      <t>キタク</t>
    </rPh>
    <rPh sb="6" eb="8">
      <t>シナイ</t>
    </rPh>
    <rPh sb="8" eb="10">
      <t>チュウシン</t>
    </rPh>
    <rPh sb="10" eb="12">
      <t>チク</t>
    </rPh>
    <rPh sb="13" eb="15">
      <t>ブスウ</t>
    </rPh>
    <rPh sb="15" eb="17">
      <t>ゴウケイ</t>
    </rPh>
    <phoneticPr fontId="3"/>
  </si>
  <si>
    <t>（岡山市北区北部地区）部数合計</t>
    <rPh sb="1" eb="4">
      <t>オカヤマシ</t>
    </rPh>
    <rPh sb="4" eb="6">
      <t>キタク</t>
    </rPh>
    <rPh sb="6" eb="8">
      <t>ホクブ</t>
    </rPh>
    <rPh sb="8" eb="10">
      <t>チク</t>
    </rPh>
    <rPh sb="11" eb="13">
      <t>ブスウ</t>
    </rPh>
    <rPh sb="13" eb="15">
      <t>ゴウケイ</t>
    </rPh>
    <phoneticPr fontId="3"/>
  </si>
  <si>
    <t>（岡山市北区市内中心地区）折込合計</t>
    <rPh sb="13" eb="15">
      <t>オリコミ</t>
    </rPh>
    <rPh sb="15" eb="17">
      <t>ゴウケイ</t>
    </rPh>
    <phoneticPr fontId="3"/>
  </si>
  <si>
    <t>（岡山市北区北部地区）折込合計</t>
    <rPh sb="11" eb="13">
      <t>オリコミ</t>
    </rPh>
    <rPh sb="13" eb="15">
      <t>ゴウケイ</t>
    </rPh>
    <phoneticPr fontId="3"/>
  </si>
  <si>
    <t>（岡山市北区西部地区）部数合計</t>
    <rPh sb="1" eb="4">
      <t>オカヤマシ</t>
    </rPh>
    <rPh sb="4" eb="6">
      <t>キタク</t>
    </rPh>
    <rPh sb="6" eb="8">
      <t>セイブ</t>
    </rPh>
    <rPh sb="8" eb="10">
      <t>チク</t>
    </rPh>
    <rPh sb="11" eb="13">
      <t>ブスウ</t>
    </rPh>
    <rPh sb="13" eb="15">
      <t>ゴウケイ</t>
    </rPh>
    <phoneticPr fontId="3"/>
  </si>
  <si>
    <t>（岡山市北区西部地区）折込合計</t>
    <rPh sb="11" eb="13">
      <t>オリコミ</t>
    </rPh>
    <rPh sb="13" eb="15">
      <t>ゴウケイ</t>
    </rPh>
    <phoneticPr fontId="3"/>
  </si>
  <si>
    <t>（岡山市北区南部地区）部数合計</t>
    <rPh sb="1" eb="4">
      <t>オカヤマシ</t>
    </rPh>
    <rPh sb="4" eb="6">
      <t>キタク</t>
    </rPh>
    <rPh sb="6" eb="8">
      <t>ナンブ</t>
    </rPh>
    <rPh sb="8" eb="10">
      <t>チク</t>
    </rPh>
    <rPh sb="11" eb="13">
      <t>ブスウ</t>
    </rPh>
    <rPh sb="13" eb="15">
      <t>ゴウケイ</t>
    </rPh>
    <phoneticPr fontId="3"/>
  </si>
  <si>
    <t>（岡山市北区南部地区）折込合計</t>
    <rPh sb="11" eb="13">
      <t>オリコミ</t>
    </rPh>
    <rPh sb="13" eb="15">
      <t>ゴウケイ</t>
    </rPh>
    <phoneticPr fontId="3"/>
  </si>
  <si>
    <t>（岡山市中区市内中心地区）部数合計</t>
    <rPh sb="1" eb="4">
      <t>オカヤマシ</t>
    </rPh>
    <rPh sb="4" eb="6">
      <t>ナカク</t>
    </rPh>
    <rPh sb="6" eb="8">
      <t>シナイ</t>
    </rPh>
    <rPh sb="8" eb="10">
      <t>チュウシン</t>
    </rPh>
    <rPh sb="10" eb="12">
      <t>チク</t>
    </rPh>
    <rPh sb="13" eb="15">
      <t>ブスウ</t>
    </rPh>
    <rPh sb="15" eb="17">
      <t>ゴウケイ</t>
    </rPh>
    <phoneticPr fontId="3"/>
  </si>
  <si>
    <t>（岡山市中区市内中心地区）折込合計</t>
    <rPh sb="13" eb="15">
      <t>オリコミ</t>
    </rPh>
    <rPh sb="15" eb="17">
      <t>ゴウケイ</t>
    </rPh>
    <phoneticPr fontId="3"/>
  </si>
  <si>
    <t>（岡山市中区東部地区）部数合計</t>
    <rPh sb="1" eb="4">
      <t>オカヤマシ</t>
    </rPh>
    <rPh sb="4" eb="6">
      <t>ナカク</t>
    </rPh>
    <rPh sb="6" eb="8">
      <t>トウブ</t>
    </rPh>
    <rPh sb="8" eb="10">
      <t>チク</t>
    </rPh>
    <rPh sb="11" eb="13">
      <t>ブスウ</t>
    </rPh>
    <rPh sb="13" eb="15">
      <t>ゴウケイ</t>
    </rPh>
    <phoneticPr fontId="3"/>
  </si>
  <si>
    <t>（岡山市中区東部地区）折込合計</t>
    <rPh sb="11" eb="13">
      <t>オリコミ</t>
    </rPh>
    <rPh sb="13" eb="15">
      <t>ゴウケイ</t>
    </rPh>
    <phoneticPr fontId="3"/>
  </si>
  <si>
    <t>岡山市中区合計</t>
    <rPh sb="0" eb="3">
      <t>オカヤマシ</t>
    </rPh>
    <rPh sb="3" eb="5">
      <t>ナカク</t>
    </rPh>
    <rPh sb="5" eb="7">
      <t>ゴウケイ</t>
    </rPh>
    <phoneticPr fontId="3"/>
  </si>
  <si>
    <t>岡山市中区合計</t>
    <rPh sb="0" eb="3">
      <t>オカヤマシ</t>
    </rPh>
    <rPh sb="5" eb="7">
      <t>ゴウケイ</t>
    </rPh>
    <phoneticPr fontId="3"/>
  </si>
  <si>
    <t>（岡山市東区東部地区）部数合計</t>
    <rPh sb="4" eb="5">
      <t>ヒガシ</t>
    </rPh>
    <rPh sb="11" eb="13">
      <t>ブスウ</t>
    </rPh>
    <rPh sb="13" eb="15">
      <t>ゴウケイ</t>
    </rPh>
    <phoneticPr fontId="3"/>
  </si>
  <si>
    <t>（岡山市東区東部地区）折込合計</t>
    <rPh sb="11" eb="13">
      <t>オリコミ</t>
    </rPh>
    <rPh sb="13" eb="15">
      <t>ゴウケイ</t>
    </rPh>
    <phoneticPr fontId="3"/>
  </si>
  <si>
    <t>中</t>
    <rPh sb="0" eb="1">
      <t>ナカ</t>
    </rPh>
    <phoneticPr fontId="3"/>
  </si>
  <si>
    <t>（岡山市南区市内中心地区）部数合計</t>
    <rPh sb="1" eb="4">
      <t>オカヤマシ</t>
    </rPh>
    <rPh sb="4" eb="5">
      <t>ミナミ</t>
    </rPh>
    <rPh sb="5" eb="6">
      <t>ク</t>
    </rPh>
    <rPh sb="6" eb="8">
      <t>シナイ</t>
    </rPh>
    <rPh sb="8" eb="10">
      <t>チュウシン</t>
    </rPh>
    <rPh sb="10" eb="12">
      <t>チク</t>
    </rPh>
    <rPh sb="13" eb="15">
      <t>ブスウ</t>
    </rPh>
    <rPh sb="15" eb="17">
      <t>ゴウケイ</t>
    </rPh>
    <phoneticPr fontId="3"/>
  </si>
  <si>
    <t>（岡山市南区市内中心地区）折込合計</t>
    <rPh sb="4" eb="5">
      <t>ミナミ</t>
    </rPh>
    <rPh sb="13" eb="15">
      <t>オリコミ</t>
    </rPh>
    <rPh sb="15" eb="17">
      <t>ゴウケイ</t>
    </rPh>
    <phoneticPr fontId="3"/>
  </si>
  <si>
    <t>（岡山市南区南部地区）部数合計</t>
    <rPh sb="6" eb="8">
      <t>ナンブ</t>
    </rPh>
    <rPh sb="8" eb="10">
      <t>チク</t>
    </rPh>
    <rPh sb="11" eb="13">
      <t>ブスウ</t>
    </rPh>
    <rPh sb="13" eb="15">
      <t>ゴウケイ</t>
    </rPh>
    <phoneticPr fontId="3"/>
  </si>
  <si>
    <t>（岡山市南区南部地区）折込合計</t>
    <rPh sb="11" eb="13">
      <t>オリコミ</t>
    </rPh>
    <rPh sb="13" eb="15">
      <t>ゴウケイ</t>
    </rPh>
    <phoneticPr fontId="3"/>
  </si>
  <si>
    <t>岡山市南区合計</t>
    <rPh sb="0" eb="3">
      <t>オカヤマシ</t>
    </rPh>
    <rPh sb="3" eb="4">
      <t>ミナミ</t>
    </rPh>
    <rPh sb="4" eb="5">
      <t>ク</t>
    </rPh>
    <rPh sb="5" eb="7">
      <t>ゴウケイ</t>
    </rPh>
    <phoneticPr fontId="3"/>
  </si>
  <si>
    <t>岡山市南区合計</t>
    <rPh sb="0" eb="3">
      <t>オカヤマシ</t>
    </rPh>
    <rPh sb="5" eb="7">
      <t>ゴウケイ</t>
    </rPh>
    <phoneticPr fontId="3"/>
  </si>
  <si>
    <t>岡山市合計</t>
    <rPh sb="0" eb="3">
      <t>オカヤマシ</t>
    </rPh>
    <rPh sb="3" eb="5">
      <t>ゴウケイ</t>
    </rPh>
    <phoneticPr fontId="3"/>
  </si>
  <si>
    <t>＊</t>
    <phoneticPr fontId="3"/>
  </si>
  <si>
    <t>＊</t>
    <phoneticPr fontId="3"/>
  </si>
  <si>
    <t>＊</t>
    <phoneticPr fontId="3"/>
  </si>
  <si>
    <t>玉</t>
    <rPh sb="0" eb="1">
      <t>タマ</t>
    </rPh>
    <phoneticPr fontId="3"/>
  </si>
  <si>
    <t>野</t>
    <rPh sb="0" eb="1">
      <t>ノ</t>
    </rPh>
    <phoneticPr fontId="3"/>
  </si>
  <si>
    <t>市</t>
    <rPh sb="0" eb="1">
      <t>シ</t>
    </rPh>
    <phoneticPr fontId="3"/>
  </si>
  <si>
    <t>岡山市北区</t>
    <rPh sb="3" eb="5">
      <t>キタク</t>
    </rPh>
    <phoneticPr fontId="3"/>
  </si>
  <si>
    <t>岡山市南区</t>
    <rPh sb="3" eb="5">
      <t>ミナミク</t>
    </rPh>
    <phoneticPr fontId="3"/>
  </si>
  <si>
    <t>岡山市東区</t>
    <rPh sb="0" eb="3">
      <t>オカヤマシ</t>
    </rPh>
    <rPh sb="3" eb="5">
      <t>ヒガシク</t>
    </rPh>
    <phoneticPr fontId="3"/>
  </si>
  <si>
    <t>岡山市中区</t>
    <rPh sb="3" eb="5">
      <t>ナカク</t>
    </rPh>
    <phoneticPr fontId="3"/>
  </si>
  <si>
    <t>岡山県郡市区別折込広告部数表</t>
    <rPh sb="5" eb="6">
      <t>ク</t>
    </rPh>
    <rPh sb="6" eb="7">
      <t>ベツ</t>
    </rPh>
    <phoneticPr fontId="3"/>
  </si>
  <si>
    <t>岡山市東区合計</t>
    <rPh sb="0" eb="3">
      <t>オカヤマシ</t>
    </rPh>
    <rPh sb="3" eb="5">
      <t>ヒガシク</t>
    </rPh>
    <rPh sb="5" eb="7">
      <t>ゴウケイ</t>
    </rPh>
    <phoneticPr fontId="3"/>
  </si>
  <si>
    <t>山陽河辺</t>
    <rPh sb="0" eb="2">
      <t>サンヨウ</t>
    </rPh>
    <rPh sb="2" eb="4">
      <t>カワナベ</t>
    </rPh>
    <phoneticPr fontId="3"/>
  </si>
  <si>
    <t>山陽和田日比</t>
    <rPh sb="0" eb="2">
      <t>サンヨウ</t>
    </rPh>
    <rPh sb="2" eb="4">
      <t>ワダ</t>
    </rPh>
    <rPh sb="4" eb="5">
      <t>ヒビ</t>
    </rPh>
    <rPh sb="5" eb="6">
      <t>クラ</t>
    </rPh>
    <phoneticPr fontId="3"/>
  </si>
  <si>
    <t>(直島含む)</t>
    <phoneticPr fontId="3"/>
  </si>
  <si>
    <t>(直島含む)</t>
    <phoneticPr fontId="3"/>
  </si>
  <si>
    <t>＊</t>
    <phoneticPr fontId="3"/>
  </si>
  <si>
    <t>蒜山東</t>
    <rPh sb="0" eb="2">
      <t>ヒルゼン</t>
    </rPh>
    <rPh sb="2" eb="3">
      <t>ヒガシ</t>
    </rPh>
    <phoneticPr fontId="3"/>
  </si>
  <si>
    <t>＊</t>
    <phoneticPr fontId="3"/>
  </si>
  <si>
    <t>＊</t>
    <phoneticPr fontId="3"/>
  </si>
  <si>
    <t>＊</t>
    <phoneticPr fontId="3"/>
  </si>
  <si>
    <t>＊</t>
    <phoneticPr fontId="3"/>
  </si>
  <si>
    <t>＊</t>
    <phoneticPr fontId="3"/>
  </si>
  <si>
    <t>＊</t>
    <phoneticPr fontId="3"/>
  </si>
  <si>
    <t>＊</t>
    <phoneticPr fontId="3"/>
  </si>
  <si>
    <t>山陽ネオポリス</t>
    <rPh sb="0" eb="2">
      <t>サンヨウ</t>
    </rPh>
    <phoneticPr fontId="3"/>
  </si>
  <si>
    <t>山陽岡輝</t>
    <rPh sb="0" eb="2">
      <t>サンヨウ</t>
    </rPh>
    <rPh sb="2" eb="3">
      <t>オカ</t>
    </rPh>
    <rPh sb="3" eb="4">
      <t>テル</t>
    </rPh>
    <phoneticPr fontId="3"/>
  </si>
  <si>
    <t>津島</t>
    <phoneticPr fontId="3"/>
  </si>
  <si>
    <t>56700</t>
    <phoneticPr fontId="3"/>
  </si>
  <si>
    <t>＊</t>
    <phoneticPr fontId="3"/>
  </si>
  <si>
    <t>＊</t>
    <phoneticPr fontId="3"/>
  </si>
  <si>
    <t>24502</t>
    <phoneticPr fontId="3"/>
  </si>
  <si>
    <t>24501</t>
    <phoneticPr fontId="3"/>
  </si>
  <si>
    <t>山陽玉柏</t>
    <rPh sb="0" eb="2">
      <t>サンヨウ</t>
    </rPh>
    <rPh sb="2" eb="4">
      <t>タマガシ</t>
    </rPh>
    <phoneticPr fontId="3"/>
  </si>
  <si>
    <t>01146</t>
    <phoneticPr fontId="3"/>
  </si>
  <si>
    <t>芳井三原</t>
    <rPh sb="0" eb="2">
      <t>ヨシイ</t>
    </rPh>
    <rPh sb="2" eb="4">
      <t>ミハラ</t>
    </rPh>
    <phoneticPr fontId="3"/>
  </si>
  <si>
    <t>＊</t>
    <phoneticPr fontId="3"/>
  </si>
  <si>
    <t>＊</t>
    <phoneticPr fontId="3"/>
  </si>
  <si>
    <t>＊</t>
    <phoneticPr fontId="3"/>
  </si>
  <si>
    <t>＊</t>
    <phoneticPr fontId="3"/>
  </si>
  <si>
    <t>井原東</t>
    <rPh sb="0" eb="2">
      <t>イバラ</t>
    </rPh>
    <rPh sb="2" eb="3">
      <t>ヒガシ</t>
    </rPh>
    <phoneticPr fontId="3"/>
  </si>
  <si>
    <t>宇野</t>
    <rPh sb="0" eb="2">
      <t>ウノ</t>
    </rPh>
    <phoneticPr fontId="3"/>
  </si>
  <si>
    <t>山陽宇野</t>
    <rPh sb="0" eb="2">
      <t>サンヨウ</t>
    </rPh>
    <rPh sb="2" eb="4">
      <t>ウノ</t>
    </rPh>
    <phoneticPr fontId="3"/>
  </si>
  <si>
    <t>00308</t>
    <phoneticPr fontId="3"/>
  </si>
  <si>
    <t>津山東</t>
    <rPh sb="0" eb="2">
      <t>ツヤマ</t>
    </rPh>
    <rPh sb="2" eb="3">
      <t>ヒガシ</t>
    </rPh>
    <phoneticPr fontId="3"/>
  </si>
  <si>
    <t>山陽芳田</t>
    <rPh sb="0" eb="2">
      <t>サンヨウ</t>
    </rPh>
    <rPh sb="2" eb="4">
      <t>ヨシダ</t>
    </rPh>
    <phoneticPr fontId="3"/>
  </si>
  <si>
    <t>00309</t>
    <phoneticPr fontId="3"/>
  </si>
  <si>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2"/>
  </si>
  <si>
    <t>直島(宇野)</t>
    <rPh sb="3" eb="5">
      <t>ウノ</t>
    </rPh>
    <rPh sb="5" eb="6">
      <t>チュウオウ</t>
    </rPh>
    <phoneticPr fontId="3"/>
  </si>
  <si>
    <t>奈義</t>
    <rPh sb="0" eb="2">
      <t>ナギ</t>
    </rPh>
    <phoneticPr fontId="3"/>
  </si>
  <si>
    <t>美作北</t>
    <rPh sb="0" eb="2">
      <t>ミマサカ</t>
    </rPh>
    <rPh sb="2" eb="3">
      <t>キタ</t>
    </rPh>
    <phoneticPr fontId="3"/>
  </si>
  <si>
    <t>くめなん</t>
    <phoneticPr fontId="3"/>
  </si>
  <si>
    <t>＊</t>
    <phoneticPr fontId="3"/>
  </si>
  <si>
    <t>＊</t>
    <phoneticPr fontId="3"/>
  </si>
  <si>
    <t>北房</t>
    <rPh sb="0" eb="2">
      <t>ホクボウ</t>
    </rPh>
    <phoneticPr fontId="3"/>
  </si>
  <si>
    <t>01134</t>
  </si>
  <si>
    <t>山陽北方</t>
    <rPh sb="2" eb="4">
      <t>キタカタ</t>
    </rPh>
    <phoneticPr fontId="3"/>
  </si>
  <si>
    <t>00301</t>
  </si>
  <si>
    <t>山陽津山中央</t>
    <rPh sb="0" eb="2">
      <t>サンヨウ</t>
    </rPh>
    <rPh sb="2" eb="4">
      <t>ツヤマ</t>
    </rPh>
    <rPh sb="4" eb="6">
      <t>チュウオウ</t>
    </rPh>
    <phoneticPr fontId="3"/>
  </si>
  <si>
    <t>玉野※1</t>
    <rPh sb="0" eb="2">
      <t>タマノ</t>
    </rPh>
    <phoneticPr fontId="3"/>
  </si>
  <si>
    <t>※1</t>
    <phoneticPr fontId="3"/>
  </si>
  <si>
    <t>里庄※2</t>
    <phoneticPr fontId="3"/>
  </si>
  <si>
    <t>鴨方※2</t>
    <phoneticPr fontId="3"/>
  </si>
  <si>
    <t>金光※2</t>
    <phoneticPr fontId="3"/>
  </si>
  <si>
    <t>※2</t>
  </si>
  <si>
    <t>読売里庄・鴨方・金光は朝日新聞を含みます。</t>
    <rPh sb="0" eb="2">
      <t>ヨミウリ</t>
    </rPh>
    <rPh sb="2" eb="4">
      <t>サトショウ</t>
    </rPh>
    <rPh sb="5" eb="6">
      <t>カモ</t>
    </rPh>
    <rPh sb="6" eb="7">
      <t>ガタ</t>
    </rPh>
    <rPh sb="8" eb="10">
      <t>コンコウ</t>
    </rPh>
    <rPh sb="11" eb="13">
      <t>アサヒ</t>
    </rPh>
    <rPh sb="13" eb="15">
      <t>シンブン</t>
    </rPh>
    <rPh sb="16" eb="17">
      <t>フク</t>
    </rPh>
    <phoneticPr fontId="3"/>
  </si>
  <si>
    <t>読売に含む</t>
    <rPh sb="0" eb="2">
      <t>ヨミウリ</t>
    </rPh>
    <rPh sb="3" eb="4">
      <t>フク</t>
    </rPh>
    <phoneticPr fontId="3"/>
  </si>
  <si>
    <t>朝日に含む</t>
    <rPh sb="0" eb="2">
      <t>アサヒ</t>
    </rPh>
    <rPh sb="3" eb="4">
      <t>フク</t>
    </rPh>
    <phoneticPr fontId="3"/>
  </si>
  <si>
    <t>河本</t>
    <phoneticPr fontId="3"/>
  </si>
  <si>
    <t>50056</t>
    <phoneticPr fontId="3"/>
  </si>
  <si>
    <t>50057</t>
    <phoneticPr fontId="3"/>
  </si>
  <si>
    <t>50058</t>
    <phoneticPr fontId="3"/>
  </si>
  <si>
    <t>倉敷西阿知</t>
    <rPh sb="2" eb="5">
      <t>ニシアチ</t>
    </rPh>
    <phoneticPr fontId="3"/>
  </si>
  <si>
    <t>山陽妹尾西</t>
    <rPh sb="0" eb="2">
      <t>サンヨウ</t>
    </rPh>
    <rPh sb="4" eb="5">
      <t>ニシ</t>
    </rPh>
    <phoneticPr fontId="3"/>
  </si>
  <si>
    <t>山陽興除</t>
    <rPh sb="0" eb="2">
      <t>サンヨウ</t>
    </rPh>
    <rPh sb="2" eb="3">
      <t>コウ</t>
    </rPh>
    <rPh sb="3" eb="4">
      <t>ジョ</t>
    </rPh>
    <phoneticPr fontId="3"/>
  </si>
  <si>
    <t>妹尾・大福</t>
    <rPh sb="3" eb="4">
      <t>オオ</t>
    </rPh>
    <rPh sb="4" eb="5">
      <t>フク</t>
    </rPh>
    <phoneticPr fontId="3"/>
  </si>
  <si>
    <t>01249</t>
    <phoneticPr fontId="3"/>
  </si>
  <si>
    <t>藤田(芳田)</t>
    <rPh sb="0" eb="2">
      <t>フジタ</t>
    </rPh>
    <rPh sb="3" eb="5">
      <t>ヨシダ</t>
    </rPh>
    <phoneticPr fontId="3"/>
  </si>
  <si>
    <t>01150</t>
    <phoneticPr fontId="3"/>
  </si>
  <si>
    <t>01251</t>
    <phoneticPr fontId="3"/>
  </si>
  <si>
    <t>00520</t>
    <phoneticPr fontId="3"/>
  </si>
  <si>
    <t>00521</t>
    <phoneticPr fontId="3"/>
  </si>
  <si>
    <t>山陽茶屋町</t>
    <rPh sb="0" eb="2">
      <t>サンヨウ</t>
    </rPh>
    <rPh sb="2" eb="5">
      <t>チャヤマチ</t>
    </rPh>
    <phoneticPr fontId="3"/>
  </si>
  <si>
    <t>山陽泉田</t>
    <rPh sb="0" eb="2">
      <t>サンヨウ</t>
    </rPh>
    <rPh sb="2" eb="4">
      <t>イズミダ</t>
    </rPh>
    <phoneticPr fontId="3"/>
  </si>
  <si>
    <t>山陽一宮</t>
    <rPh sb="0" eb="2">
      <t>サンヨウ</t>
    </rPh>
    <rPh sb="2" eb="4">
      <t>イチノミヤ</t>
    </rPh>
    <phoneticPr fontId="3"/>
  </si>
  <si>
    <t>田の口・琴浦</t>
    <rPh sb="4" eb="5">
      <t>コト</t>
    </rPh>
    <rPh sb="5" eb="6">
      <t>ウラ</t>
    </rPh>
    <phoneticPr fontId="3"/>
  </si>
  <si>
    <t>原尾島※3</t>
    <phoneticPr fontId="3"/>
  </si>
  <si>
    <t>三勲※3</t>
    <phoneticPr fontId="3"/>
  </si>
  <si>
    <t>＊</t>
    <phoneticPr fontId="3"/>
  </si>
  <si>
    <t>※3</t>
    <phoneticPr fontId="3"/>
  </si>
  <si>
    <t>山陽原尾島、山陽三勲は毎日新聞を含みます。</t>
    <rPh sb="0" eb="2">
      <t>サンヨウ</t>
    </rPh>
    <rPh sb="2" eb="3">
      <t>ハラ</t>
    </rPh>
    <rPh sb="3" eb="5">
      <t>オジマ</t>
    </rPh>
    <rPh sb="6" eb="8">
      <t>サンヨウ</t>
    </rPh>
    <rPh sb="8" eb="9">
      <t>サン</t>
    </rPh>
    <rPh sb="9" eb="10">
      <t>クン</t>
    </rPh>
    <rPh sb="11" eb="13">
      <t>マイニチ</t>
    </rPh>
    <rPh sb="13" eb="15">
      <t>シンブン</t>
    </rPh>
    <rPh sb="16" eb="17">
      <t>フク</t>
    </rPh>
    <phoneticPr fontId="3"/>
  </si>
  <si>
    <t>18800</t>
    <phoneticPr fontId="3"/>
  </si>
  <si>
    <t>真備南</t>
    <rPh sb="0" eb="1">
      <t>マ</t>
    </rPh>
    <rPh sb="1" eb="2">
      <t>ビ</t>
    </rPh>
    <rPh sb="2" eb="3">
      <t>ミナミ</t>
    </rPh>
    <phoneticPr fontId="3"/>
  </si>
  <si>
    <t>真備</t>
    <rPh sb="0" eb="1">
      <t>マ</t>
    </rPh>
    <rPh sb="1" eb="2">
      <t>ビ</t>
    </rPh>
    <phoneticPr fontId="3"/>
  </si>
  <si>
    <t>大安寺東</t>
    <rPh sb="3" eb="4">
      <t>ヒガシ</t>
    </rPh>
    <phoneticPr fontId="3"/>
  </si>
  <si>
    <t>69956</t>
    <phoneticPr fontId="3"/>
  </si>
  <si>
    <t>大安寺西</t>
    <rPh sb="3" eb="4">
      <t>ニシ</t>
    </rPh>
    <phoneticPr fontId="3"/>
  </si>
  <si>
    <t>株式会社　山陽メディアネット</t>
    <rPh sb="5" eb="7">
      <t>サンヨウ</t>
    </rPh>
    <phoneticPr fontId="3"/>
  </si>
  <si>
    <t xml:space="preserve">    株式会社　山陽メディアネット</t>
    <phoneticPr fontId="3"/>
  </si>
  <si>
    <t xml:space="preserve">    株式会社　山陽メディアネット</t>
    <phoneticPr fontId="3"/>
  </si>
  <si>
    <t xml:space="preserve">    株式会社　山陽メディアネット</t>
    <phoneticPr fontId="3"/>
  </si>
  <si>
    <t>株式会社　山陽メディアネット</t>
    <phoneticPr fontId="3"/>
  </si>
  <si>
    <t>大元</t>
    <rPh sb="0" eb="2">
      <t>オオモト</t>
    </rPh>
    <phoneticPr fontId="3"/>
  </si>
  <si>
    <t>(300)</t>
    <phoneticPr fontId="3"/>
  </si>
  <si>
    <t>(200)</t>
    <phoneticPr fontId="3"/>
  </si>
  <si>
    <t>01253</t>
    <phoneticPr fontId="3"/>
  </si>
  <si>
    <t>01254</t>
    <phoneticPr fontId="3"/>
  </si>
  <si>
    <t>01155</t>
    <phoneticPr fontId="3"/>
  </si>
  <si>
    <t>備前日生</t>
    <rPh sb="0" eb="2">
      <t>ビゼン</t>
    </rPh>
    <phoneticPr fontId="3"/>
  </si>
  <si>
    <t>清輝</t>
    <rPh sb="0" eb="2">
      <t>セイキ</t>
    </rPh>
    <phoneticPr fontId="3"/>
  </si>
  <si>
    <t>01158</t>
    <phoneticPr fontId="3"/>
  </si>
  <si>
    <t>　〇特別に中止、変更が可能な場合でも、折込搬入締切日を過ぎますと、折込料と折込抜き料（折込料Ｘ2倍）、配送、回収にかかる費用が必要です。</t>
    <rPh sb="2" eb="4">
      <t>トクベツ</t>
    </rPh>
    <rPh sb="5" eb="7">
      <t>チュウシ</t>
    </rPh>
    <rPh sb="8" eb="10">
      <t>ヘンコウ</t>
    </rPh>
    <rPh sb="11" eb="13">
      <t>カノウ</t>
    </rPh>
    <rPh sb="14" eb="16">
      <t>バアイ</t>
    </rPh>
    <rPh sb="19" eb="21">
      <t>オリコミ</t>
    </rPh>
    <rPh sb="21" eb="23">
      <t>ハンニュウ</t>
    </rPh>
    <rPh sb="23" eb="26">
      <t>シメキリビ</t>
    </rPh>
    <rPh sb="27" eb="28">
      <t>ス</t>
    </rPh>
    <rPh sb="33" eb="35">
      <t>オリコミ</t>
    </rPh>
    <rPh sb="35" eb="36">
      <t>リョウ</t>
    </rPh>
    <rPh sb="37" eb="39">
      <t>オリコミ</t>
    </rPh>
    <rPh sb="39" eb="40">
      <t>ヌ</t>
    </rPh>
    <rPh sb="41" eb="42">
      <t>リョウ</t>
    </rPh>
    <rPh sb="43" eb="45">
      <t>オリコミ</t>
    </rPh>
    <rPh sb="45" eb="46">
      <t>リョウ</t>
    </rPh>
    <rPh sb="48" eb="49">
      <t>バイ</t>
    </rPh>
    <rPh sb="51" eb="53">
      <t>ハイソウ</t>
    </rPh>
    <rPh sb="54" eb="56">
      <t>カイシュウ</t>
    </rPh>
    <rPh sb="60" eb="62">
      <t>ヒヨウ</t>
    </rPh>
    <rPh sb="63" eb="65">
      <t>ヒツヨウ</t>
    </rPh>
    <phoneticPr fontId="2"/>
  </si>
  <si>
    <t>みつ</t>
    <phoneticPr fontId="3"/>
  </si>
  <si>
    <t>＊</t>
    <phoneticPr fontId="3"/>
  </si>
  <si>
    <t>01159</t>
    <phoneticPr fontId="3"/>
  </si>
  <si>
    <t>00524</t>
    <phoneticPr fontId="3"/>
  </si>
  <si>
    <t>金浦</t>
    <rPh sb="0" eb="2">
      <t>カナウラ</t>
    </rPh>
    <phoneticPr fontId="3"/>
  </si>
  <si>
    <t>01261</t>
    <phoneticPr fontId="3"/>
  </si>
  <si>
    <t>(350)</t>
    <phoneticPr fontId="3"/>
  </si>
  <si>
    <t>＊</t>
    <phoneticPr fontId="3"/>
  </si>
  <si>
    <t>21700</t>
    <phoneticPr fontId="3"/>
  </si>
  <si>
    <t>01262</t>
    <phoneticPr fontId="3"/>
  </si>
  <si>
    <t>01263</t>
    <phoneticPr fontId="3"/>
  </si>
  <si>
    <t>01264</t>
    <phoneticPr fontId="3"/>
  </si>
  <si>
    <t>笠岡西</t>
    <rPh sb="2" eb="3">
      <t>ニシ</t>
    </rPh>
    <phoneticPr fontId="3"/>
  </si>
  <si>
    <t>55500</t>
    <phoneticPr fontId="3"/>
  </si>
  <si>
    <t>瀬戸内南</t>
    <rPh sb="0" eb="3">
      <t>セトウチ</t>
    </rPh>
    <rPh sb="3" eb="4">
      <t>ミナミ</t>
    </rPh>
    <phoneticPr fontId="3"/>
  </si>
  <si>
    <t>(100)</t>
  </si>
  <si>
    <t>読売笠岡西</t>
    <rPh sb="0" eb="2">
      <t>ヨミウリ</t>
    </rPh>
    <rPh sb="4" eb="5">
      <t>ニシ</t>
    </rPh>
    <phoneticPr fontId="3"/>
  </si>
  <si>
    <t>妹尾・早島</t>
    <rPh sb="3" eb="5">
      <t>ハヤシマ</t>
    </rPh>
    <phoneticPr fontId="3"/>
  </si>
  <si>
    <t>庭瀬・庄</t>
    <rPh sb="3" eb="4">
      <t>ショウ</t>
    </rPh>
    <phoneticPr fontId="3"/>
  </si>
  <si>
    <t>朝日庭瀬・庄</t>
    <rPh sb="0" eb="2">
      <t>アサヒ</t>
    </rPh>
    <rPh sb="5" eb="6">
      <t>ショウ</t>
    </rPh>
    <phoneticPr fontId="3"/>
  </si>
  <si>
    <t>計</t>
    <rPh sb="0" eb="1">
      <t>ケイ</t>
    </rPh>
    <phoneticPr fontId="3"/>
  </si>
  <si>
    <t>(庄含む）</t>
    <rPh sb="1" eb="2">
      <t>ショウ</t>
    </rPh>
    <rPh sb="2" eb="3">
      <t>フク</t>
    </rPh>
    <phoneticPr fontId="3"/>
  </si>
  <si>
    <t>（早島含む）</t>
    <rPh sb="1" eb="3">
      <t>ハヤシマ</t>
    </rPh>
    <rPh sb="3" eb="4">
      <t>フク</t>
    </rPh>
    <phoneticPr fontId="3"/>
  </si>
  <si>
    <t>児島</t>
    <rPh sb="0" eb="2">
      <t>コジマ</t>
    </rPh>
    <phoneticPr fontId="3"/>
  </si>
  <si>
    <t>01266</t>
    <phoneticPr fontId="3"/>
  </si>
  <si>
    <t>山陽富山</t>
    <rPh sb="0" eb="2">
      <t>サンヨウ</t>
    </rPh>
    <phoneticPr fontId="3"/>
  </si>
  <si>
    <t>01267</t>
    <phoneticPr fontId="3"/>
  </si>
  <si>
    <t>岡山北</t>
    <rPh sb="0" eb="2">
      <t>オカヤマ</t>
    </rPh>
    <rPh sb="2" eb="3">
      <t>キタ</t>
    </rPh>
    <phoneticPr fontId="3"/>
  </si>
  <si>
    <t>美作加茂</t>
    <rPh sb="0" eb="2">
      <t>ミマサカ</t>
    </rPh>
    <phoneticPr fontId="3"/>
  </si>
  <si>
    <t>＊</t>
    <phoneticPr fontId="3"/>
  </si>
  <si>
    <t>山陽岡山中央</t>
    <rPh sb="0" eb="2">
      <t>サンヨウ</t>
    </rPh>
    <phoneticPr fontId="3"/>
  </si>
  <si>
    <t>山陽天城</t>
    <rPh sb="0" eb="2">
      <t>サンヨウ</t>
    </rPh>
    <phoneticPr fontId="3"/>
  </si>
  <si>
    <t>00702</t>
    <phoneticPr fontId="3"/>
  </si>
  <si>
    <t>倉敷笹沖</t>
    <rPh sb="0" eb="2">
      <t>クラシキ</t>
    </rPh>
    <rPh sb="2" eb="3">
      <t>ササ</t>
    </rPh>
    <rPh sb="3" eb="4">
      <t>オキ</t>
    </rPh>
    <phoneticPr fontId="3"/>
  </si>
  <si>
    <t>朝日倉敷笹沖</t>
    <rPh sb="0" eb="2">
      <t>アサヒ</t>
    </rPh>
    <rPh sb="2" eb="4">
      <t>クラシキ</t>
    </rPh>
    <rPh sb="4" eb="5">
      <t>ササ</t>
    </rPh>
    <rPh sb="5" eb="6">
      <t>オキ</t>
    </rPh>
    <phoneticPr fontId="3"/>
  </si>
  <si>
    <t>67000</t>
    <phoneticPr fontId="3"/>
  </si>
  <si>
    <t>00701</t>
    <phoneticPr fontId="3"/>
  </si>
  <si>
    <t>倉敷中央</t>
    <rPh sb="0" eb="2">
      <t>クラシキ</t>
    </rPh>
    <rPh sb="2" eb="4">
      <t>チュウオウ</t>
    </rPh>
    <phoneticPr fontId="3"/>
  </si>
  <si>
    <t>山陽津島</t>
    <rPh sb="0" eb="2">
      <t>サンヨウ</t>
    </rPh>
    <phoneticPr fontId="3"/>
  </si>
  <si>
    <t>朝日倉敷中央</t>
    <rPh sb="0" eb="2">
      <t>アサヒ</t>
    </rPh>
    <rPh sb="2" eb="4">
      <t>クラシキ</t>
    </rPh>
    <rPh sb="4" eb="6">
      <t>チュウオウ</t>
    </rPh>
    <phoneticPr fontId="3"/>
  </si>
  <si>
    <t>朝日倉敷中央南</t>
    <rPh sb="0" eb="2">
      <t>アサヒ</t>
    </rPh>
    <rPh sb="4" eb="6">
      <t>チュウオウ</t>
    </rPh>
    <phoneticPr fontId="3"/>
  </si>
  <si>
    <t>朝日倉敷北</t>
    <rPh sb="0" eb="2">
      <t>アサヒ</t>
    </rPh>
    <phoneticPr fontId="3"/>
  </si>
  <si>
    <t>朝日倉敷西</t>
    <rPh sb="0" eb="2">
      <t>アサヒ</t>
    </rPh>
    <phoneticPr fontId="3"/>
  </si>
  <si>
    <t>朝日倉敷大高</t>
    <rPh sb="0" eb="2">
      <t>アサヒ</t>
    </rPh>
    <phoneticPr fontId="3"/>
  </si>
  <si>
    <t>山陽浜野</t>
    <rPh sb="0" eb="2">
      <t>サンヨウ</t>
    </rPh>
    <phoneticPr fontId="3"/>
  </si>
  <si>
    <t>00704</t>
    <phoneticPr fontId="3"/>
  </si>
  <si>
    <t>00710</t>
    <phoneticPr fontId="3"/>
  </si>
  <si>
    <t>00711</t>
    <phoneticPr fontId="3"/>
  </si>
  <si>
    <t>00712</t>
    <phoneticPr fontId="3"/>
  </si>
  <si>
    <t>00713</t>
    <phoneticPr fontId="3"/>
  </si>
  <si>
    <t>00705</t>
    <phoneticPr fontId="3"/>
  </si>
  <si>
    <t>00706</t>
    <phoneticPr fontId="3"/>
  </si>
  <si>
    <t>00707</t>
    <phoneticPr fontId="3"/>
  </si>
  <si>
    <t>00708</t>
    <phoneticPr fontId="3"/>
  </si>
  <si>
    <t>00709</t>
    <phoneticPr fontId="3"/>
  </si>
  <si>
    <t>山陽伊島</t>
    <rPh sb="0" eb="2">
      <t>サンヨウ</t>
    </rPh>
    <phoneticPr fontId="3"/>
  </si>
  <si>
    <t>＊</t>
    <phoneticPr fontId="3"/>
  </si>
  <si>
    <t>山陽上河原</t>
    <rPh sb="2" eb="3">
      <t>ウエ</t>
    </rPh>
    <rPh sb="3" eb="5">
      <t>カワラ</t>
    </rPh>
    <phoneticPr fontId="3"/>
  </si>
  <si>
    <t>山陽津山西</t>
    <rPh sb="0" eb="2">
      <t>サンヨウ</t>
    </rPh>
    <phoneticPr fontId="3"/>
  </si>
  <si>
    <t>山陽津山東</t>
    <rPh sb="0" eb="2">
      <t>サンヨウ</t>
    </rPh>
    <rPh sb="2" eb="4">
      <t>ツヤマ</t>
    </rPh>
    <rPh sb="4" eb="5">
      <t>ヒガシ</t>
    </rPh>
    <phoneticPr fontId="3"/>
  </si>
  <si>
    <t>児島西</t>
    <rPh sb="0" eb="2">
      <t>コジマ</t>
    </rPh>
    <rPh sb="2" eb="3">
      <t>ニシ</t>
    </rPh>
    <phoneticPr fontId="3"/>
  </si>
  <si>
    <t>19000</t>
    <phoneticPr fontId="3"/>
  </si>
  <si>
    <t>備前片上</t>
    <rPh sb="0" eb="2">
      <t>ビゼン</t>
    </rPh>
    <phoneticPr fontId="3"/>
  </si>
  <si>
    <t>朝日原尾島東山</t>
    <rPh sb="0" eb="2">
      <t>アサヒ</t>
    </rPh>
    <rPh sb="5" eb="7">
      <t>ヒガシヤマ</t>
    </rPh>
    <phoneticPr fontId="3"/>
  </si>
  <si>
    <t>朝日富山平井</t>
    <rPh sb="0" eb="2">
      <t>アサヒ</t>
    </rPh>
    <rPh sb="4" eb="6">
      <t>ヒライ</t>
    </rPh>
    <phoneticPr fontId="3"/>
  </si>
  <si>
    <t>山陽妹尾大福</t>
    <rPh sb="0" eb="2">
      <t>サンヨウ</t>
    </rPh>
    <rPh sb="4" eb="5">
      <t>オオ</t>
    </rPh>
    <rPh sb="5" eb="6">
      <t>フク</t>
    </rPh>
    <phoneticPr fontId="3"/>
  </si>
  <si>
    <t>朝日妹尾早島</t>
    <rPh sb="0" eb="2">
      <t>アサヒ</t>
    </rPh>
    <rPh sb="4" eb="6">
      <t>ハヤシマ</t>
    </rPh>
    <phoneticPr fontId="3"/>
  </si>
  <si>
    <t>山陽日生</t>
    <rPh sb="0" eb="2">
      <t>サンヨウ</t>
    </rPh>
    <rPh sb="2" eb="4">
      <t>ヒナセ</t>
    </rPh>
    <phoneticPr fontId="3"/>
  </si>
  <si>
    <t>＊</t>
    <phoneticPr fontId="3"/>
  </si>
  <si>
    <t>山陽古都</t>
    <rPh sb="0" eb="2">
      <t>サンヨウ</t>
    </rPh>
    <phoneticPr fontId="3"/>
  </si>
  <si>
    <t>山陽早島(都窪)</t>
    <rPh sb="0" eb="2">
      <t>サンヨウ</t>
    </rPh>
    <phoneticPr fontId="3"/>
  </si>
  <si>
    <t>山陽兼基</t>
    <rPh sb="0" eb="2">
      <t>サンヨウ</t>
    </rPh>
    <phoneticPr fontId="3"/>
  </si>
  <si>
    <t>山陽津高北</t>
    <rPh sb="0" eb="2">
      <t>サンヨウ</t>
    </rPh>
    <rPh sb="2" eb="3">
      <t>ツ</t>
    </rPh>
    <rPh sb="3" eb="4">
      <t>ダカ</t>
    </rPh>
    <rPh sb="4" eb="5">
      <t>キタ</t>
    </rPh>
    <phoneticPr fontId="3"/>
  </si>
  <si>
    <t>山陽香登</t>
    <rPh sb="0" eb="2">
      <t>サンヨウ</t>
    </rPh>
    <phoneticPr fontId="3"/>
  </si>
  <si>
    <t>山陽備前片上</t>
    <rPh sb="0" eb="2">
      <t>サンヨウ</t>
    </rPh>
    <rPh sb="2" eb="4">
      <t>ビゼン</t>
    </rPh>
    <phoneticPr fontId="3"/>
  </si>
  <si>
    <t>山陽鹿田</t>
    <rPh sb="0" eb="2">
      <t>サンヨウ</t>
    </rPh>
    <phoneticPr fontId="3"/>
  </si>
  <si>
    <t>64700</t>
    <phoneticPr fontId="3"/>
  </si>
  <si>
    <t>山陽児島</t>
    <rPh sb="0" eb="2">
      <t>サンヨウ</t>
    </rPh>
    <rPh sb="2" eb="4">
      <t>コジマ</t>
    </rPh>
    <phoneticPr fontId="3"/>
  </si>
  <si>
    <t>64800</t>
    <phoneticPr fontId="3"/>
  </si>
  <si>
    <t>山陽田の口琴浦</t>
    <rPh sb="0" eb="2">
      <t>サンヨウ</t>
    </rPh>
    <rPh sb="5" eb="6">
      <t>コト</t>
    </rPh>
    <rPh sb="6" eb="7">
      <t>ウラ</t>
    </rPh>
    <phoneticPr fontId="3"/>
  </si>
  <si>
    <t>14300</t>
    <phoneticPr fontId="3"/>
  </si>
  <si>
    <t>64900</t>
    <phoneticPr fontId="3"/>
  </si>
  <si>
    <t>山陽稗田</t>
    <rPh sb="0" eb="2">
      <t>サンヨウ</t>
    </rPh>
    <phoneticPr fontId="3"/>
  </si>
  <si>
    <t>30800</t>
    <phoneticPr fontId="3"/>
  </si>
  <si>
    <t>10200</t>
    <phoneticPr fontId="3"/>
  </si>
  <si>
    <t>01268</t>
    <phoneticPr fontId="3"/>
  </si>
  <si>
    <t>01269</t>
    <phoneticPr fontId="3"/>
  </si>
  <si>
    <t>山陽河本</t>
    <rPh sb="0" eb="2">
      <t>サンヨウ</t>
    </rPh>
    <phoneticPr fontId="3"/>
  </si>
  <si>
    <t>（牟佐地区）</t>
    <rPh sb="1" eb="3">
      <t>ムサ</t>
    </rPh>
    <rPh sb="3" eb="5">
      <t>チク</t>
    </rPh>
    <phoneticPr fontId="3"/>
  </si>
  <si>
    <t>鏡野</t>
    <rPh sb="0" eb="2">
      <t>カガミノ</t>
    </rPh>
    <phoneticPr fontId="3"/>
  </si>
  <si>
    <t>01270</t>
    <phoneticPr fontId="3"/>
  </si>
  <si>
    <t>01271</t>
    <phoneticPr fontId="3"/>
  </si>
  <si>
    <t>01272</t>
    <phoneticPr fontId="3"/>
  </si>
  <si>
    <t>岡山市北区（市内中心地区　送料：1販売所あたり220円税抜200円）</t>
    <rPh sb="0" eb="3">
      <t>オカヤマシ</t>
    </rPh>
    <rPh sb="3" eb="5">
      <t>キタク</t>
    </rPh>
    <rPh sb="6" eb="8">
      <t>シナイ</t>
    </rPh>
    <rPh sb="8" eb="10">
      <t>チュウシン</t>
    </rPh>
    <rPh sb="10" eb="12">
      <t>チク</t>
    </rPh>
    <rPh sb="13" eb="15">
      <t>ソウリョウ</t>
    </rPh>
    <rPh sb="19" eb="20">
      <t>ショ</t>
    </rPh>
    <rPh sb="26" eb="27">
      <t>エン</t>
    </rPh>
    <phoneticPr fontId="3"/>
  </si>
  <si>
    <t>岡山市北区（北部地区　送料：1販売所あたり506円税抜460円）</t>
    <rPh sb="0" eb="2">
      <t>オカヤマ</t>
    </rPh>
    <rPh sb="2" eb="3">
      <t>シ</t>
    </rPh>
    <rPh sb="3" eb="5">
      <t>キタク</t>
    </rPh>
    <rPh sb="11" eb="13">
      <t>ソウリョウ</t>
    </rPh>
    <rPh sb="15" eb="17">
      <t>ハンバイ</t>
    </rPh>
    <rPh sb="17" eb="18">
      <t>ジョ</t>
    </rPh>
    <rPh sb="24" eb="25">
      <t>エン</t>
    </rPh>
    <rPh sb="25" eb="27">
      <t>ゼイヌキ</t>
    </rPh>
    <rPh sb="30" eb="31">
      <t>エン</t>
    </rPh>
    <phoneticPr fontId="3"/>
  </si>
  <si>
    <t>岡山市北区（西部地区　送料：1販売所あたり506円税抜460円）</t>
    <rPh sb="0" eb="2">
      <t>オカヤマ</t>
    </rPh>
    <rPh sb="2" eb="3">
      <t>シ</t>
    </rPh>
    <rPh sb="3" eb="5">
      <t>キタク</t>
    </rPh>
    <rPh sb="6" eb="8">
      <t>セイブ</t>
    </rPh>
    <rPh sb="8" eb="10">
      <t>チク</t>
    </rPh>
    <phoneticPr fontId="3"/>
  </si>
  <si>
    <t>岡山市北区（南部地区　送料：1販売所あたり506円税抜460円）</t>
    <rPh sb="0" eb="3">
      <t>オカヤマシ</t>
    </rPh>
    <rPh sb="3" eb="5">
      <t>キタク</t>
    </rPh>
    <rPh sb="6" eb="8">
      <t>ナンブ</t>
    </rPh>
    <rPh sb="8" eb="10">
      <t>チク</t>
    </rPh>
    <phoneticPr fontId="3"/>
  </si>
  <si>
    <t>岡山市中区（東部地区　送料：1販売所あたり506円税抜460円）</t>
    <rPh sb="3" eb="5">
      <t>ナカク</t>
    </rPh>
    <phoneticPr fontId="3"/>
  </si>
  <si>
    <t>岡山市東区（東部地区　送料：1販売所あたり506円税抜460円）</t>
    <rPh sb="0" eb="3">
      <t>オカヤマシ</t>
    </rPh>
    <rPh sb="3" eb="5">
      <t>ヒガシク</t>
    </rPh>
    <rPh sb="6" eb="8">
      <t>トウブ</t>
    </rPh>
    <rPh sb="8" eb="10">
      <t>チク</t>
    </rPh>
    <phoneticPr fontId="3"/>
  </si>
  <si>
    <t>岡山市中区（市内中心地区　送料：1販売所あたり220円税抜200円）</t>
    <rPh sb="0" eb="2">
      <t>オカヤマ</t>
    </rPh>
    <rPh sb="2" eb="3">
      <t>シ</t>
    </rPh>
    <rPh sb="3" eb="4">
      <t>ナカ</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</si>
  <si>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岡山市南区（南部地区　送料：1販売所あたり506円税抜460円）</t>
    <rPh sb="0" eb="3">
      <t>オカヤマシ</t>
    </rPh>
    <rPh sb="3" eb="5">
      <t>ミナミク</t>
    </rPh>
    <rPh sb="6" eb="8">
      <t>ナンブ</t>
    </rPh>
    <rPh sb="8" eb="10">
      <t>チク</t>
    </rPh>
    <phoneticPr fontId="3"/>
  </si>
  <si>
    <t>岡山市南区（市内中心地区　送料：1販売所あたり220円税抜200円）</t>
    <rPh sb="0" eb="3">
      <t>オカヤマシ</t>
    </rPh>
    <rPh sb="3" eb="4">
      <t>ミナミ</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</si>
  <si>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玉野市（市内中心地区・香川県直島地区　送料：1販売所あたり506円税抜460円）</t>
    <rPh sb="0" eb="2">
      <t>タマノ</t>
    </rPh>
    <rPh sb="2" eb="3">
      <t>オカヤマシ</t>
    </rPh>
    <rPh sb="4" eb="6">
      <t>シナイ</t>
    </rPh>
    <rPh sb="6" eb="8">
      <t>チュウシン</t>
    </rPh>
    <rPh sb="8" eb="10">
      <t>チク</t>
    </rPh>
    <rPh sb="11" eb="13">
      <t>カガワ</t>
    </rPh>
    <rPh sb="13" eb="14">
      <t>ケン</t>
    </rPh>
    <rPh sb="14" eb="16">
      <t>ナオシマ</t>
    </rPh>
    <rPh sb="16" eb="18">
      <t>チク</t>
    </rPh>
    <phoneticPr fontId="3"/>
  </si>
  <si>
    <t>赤磐市（送料：1販売所あたり506円税抜460円）</t>
    <rPh sb="0" eb="3">
      <t>アカイワシ</t>
    </rPh>
    <phoneticPr fontId="3"/>
  </si>
  <si>
    <t>瀬戸内市（送料：1販売所あたり506円税抜460円）</t>
    <rPh sb="0" eb="3">
      <t>セトウチ</t>
    </rPh>
    <rPh sb="3" eb="4">
      <t>シ</t>
    </rPh>
    <phoneticPr fontId="3"/>
  </si>
  <si>
    <t>備前市（送料：1販売所あたり506円税抜460円）</t>
    <rPh sb="0" eb="3">
      <t>ビゼンシ</t>
    </rPh>
    <phoneticPr fontId="3"/>
  </si>
  <si>
    <t>和気郡（送料：1販売所あたり506円税抜460円）</t>
    <rPh sb="0" eb="3">
      <t>ワケグン</t>
    </rPh>
    <phoneticPr fontId="3"/>
  </si>
  <si>
    <t>倉敷市（市内周辺部　送料：1販売所あたり506円税抜460円）</t>
    <rPh sb="0" eb="2">
      <t>クラシキ</t>
    </rPh>
    <rPh sb="2" eb="3">
      <t>オカヤマシ</t>
    </rPh>
    <rPh sb="4" eb="6">
      <t>シナイ</t>
    </rPh>
    <rPh sb="6" eb="9">
      <t>シュウヘンブ</t>
    </rPh>
    <phoneticPr fontId="3"/>
  </si>
  <si>
    <t>倉敷市（水島地区　送料：1販売所あたり506円税抜460円）</t>
    <rPh sb="0" eb="2">
      <t>クラシキ</t>
    </rPh>
    <rPh sb="2" eb="3">
      <t>オカヤマシ</t>
    </rPh>
    <rPh sb="4" eb="6">
      <t>ミズシマ</t>
    </rPh>
    <rPh sb="6" eb="8">
      <t>チク</t>
    </rPh>
    <phoneticPr fontId="3"/>
  </si>
  <si>
    <t>倉敷市（市内中心部　送料：1販売所あたり220円税抜200円）</t>
    <rPh sb="0" eb="2">
      <t>クラシキ</t>
    </rPh>
    <rPh sb="2" eb="3">
      <t>オカヤマシ</t>
    </rPh>
    <rPh sb="4" eb="6">
      <t>シナイ</t>
    </rPh>
    <rPh sb="6" eb="8">
      <t>チュウシン</t>
    </rPh>
    <rPh sb="8" eb="9">
      <t>ブ</t>
    </rPh>
    <rPh sb="10" eb="12">
      <t>ソウリョウ</t>
    </rPh>
    <rPh sb="14" eb="16">
      <t>ハンバイ</t>
    </rPh>
    <rPh sb="16" eb="17">
      <t>ショ</t>
    </rPh>
    <rPh sb="23" eb="24">
      <t>エン</t>
    </rPh>
    <rPh sb="24" eb="26">
      <t>ゼイヌキ</t>
    </rPh>
    <rPh sb="29" eb="30">
      <t>エン</t>
    </rPh>
    <phoneticPr fontId="3"/>
  </si>
  <si>
    <t>倉敷市（玉島・真備地区　送料：1販売所あたり506円税抜460円）</t>
    <rPh sb="0" eb="2">
      <t>クラシキ</t>
    </rPh>
    <rPh sb="2" eb="3">
      <t>オカヤマシ</t>
    </rPh>
    <rPh sb="4" eb="6">
      <t>タマシマ</t>
    </rPh>
    <rPh sb="7" eb="9">
      <t>マビ</t>
    </rPh>
    <rPh sb="9" eb="11">
      <t>チク</t>
    </rPh>
    <phoneticPr fontId="3"/>
  </si>
  <si>
    <t>倉敷市（児島地区　送料：1販売所あたり506円税抜460円）</t>
    <rPh sb="0" eb="2">
      <t>クラシキ</t>
    </rPh>
    <rPh sb="2" eb="3">
      <t>オカヤマシ</t>
    </rPh>
    <rPh sb="4" eb="6">
      <t>コジマ</t>
    </rPh>
    <rPh sb="6" eb="8">
      <t>チク</t>
    </rPh>
    <phoneticPr fontId="3"/>
  </si>
  <si>
    <t>総社市（送料：1販売所あたり506円税抜460円）</t>
    <rPh sb="0" eb="2">
      <t>ソウジャ</t>
    </rPh>
    <rPh sb="2" eb="3">
      <t>オカヤマシ</t>
    </rPh>
    <phoneticPr fontId="3"/>
  </si>
  <si>
    <t>小田郡（送料：1販売所あたり506円税抜460円）</t>
    <rPh sb="0" eb="3">
      <t>オダグン</t>
    </rPh>
    <phoneticPr fontId="3"/>
  </si>
  <si>
    <t>笠岡市（送料：1販売所あたり506円税抜460円）</t>
    <rPh sb="0" eb="3">
      <t>カサオカシ</t>
    </rPh>
    <phoneticPr fontId="3"/>
  </si>
  <si>
    <t>井原市（送料：1販売所あたり506円税抜460円）</t>
    <rPh sb="0" eb="3">
      <t>イバラシ</t>
    </rPh>
    <phoneticPr fontId="3"/>
  </si>
  <si>
    <t>浅口市（送料：1販売所あたり506円税抜460円）</t>
    <rPh sb="0" eb="2">
      <t>アサクチ</t>
    </rPh>
    <rPh sb="2" eb="3">
      <t>シ</t>
    </rPh>
    <phoneticPr fontId="3"/>
  </si>
  <si>
    <t>高梁市（送料：1販売所あたり506円税抜460円）</t>
    <rPh sb="0" eb="3">
      <t>タカハシシ</t>
    </rPh>
    <phoneticPr fontId="3"/>
  </si>
  <si>
    <t>加賀郡（送料：1販売所あたり506円税抜460円）</t>
    <rPh sb="0" eb="2">
      <t>カガ</t>
    </rPh>
    <rPh sb="2" eb="3">
      <t>グン</t>
    </rPh>
    <phoneticPr fontId="3"/>
  </si>
  <si>
    <t>新見市（送料：1販売所あたり506円税抜460円）</t>
    <rPh sb="0" eb="3">
      <t>ニイミシ</t>
    </rPh>
    <phoneticPr fontId="3"/>
  </si>
  <si>
    <t>津山市（市内中心地区　送料：1販売所あたり506円税抜460円）</t>
    <rPh sb="0" eb="2">
      <t>ツヤマ</t>
    </rPh>
    <rPh sb="2" eb="3">
      <t>オカヤマシ</t>
    </rPh>
    <rPh sb="4" eb="6">
      <t>シナイ</t>
    </rPh>
    <rPh sb="6" eb="8">
      <t>チュウシン</t>
    </rPh>
    <rPh sb="8" eb="10">
      <t>チク</t>
    </rPh>
    <phoneticPr fontId="3"/>
  </si>
  <si>
    <t>津山市（市内周辺部　送料：1販売所あたり506円税抜460円）</t>
    <rPh sb="0" eb="2">
      <t>ツヤマ</t>
    </rPh>
    <rPh sb="2" eb="3">
      <t>オカヤマシ</t>
    </rPh>
    <rPh sb="4" eb="6">
      <t>シナイ</t>
    </rPh>
    <rPh sb="6" eb="8">
      <t>シュウヘン</t>
    </rPh>
    <rPh sb="8" eb="9">
      <t>ブ</t>
    </rPh>
    <phoneticPr fontId="3"/>
  </si>
  <si>
    <t>勝田郡（送料：1販売所あたり506円税抜460円）</t>
    <rPh sb="0" eb="3">
      <t>カツタグン</t>
    </rPh>
    <phoneticPr fontId="3"/>
  </si>
  <si>
    <t>久米郡（送料：1販売所あたり506円税抜460円）</t>
    <rPh sb="0" eb="3">
      <t>クメグン</t>
    </rPh>
    <phoneticPr fontId="3"/>
  </si>
  <si>
    <t>真庭市（送料：1販売所あたり506円税抜460円）</t>
    <rPh sb="0" eb="2">
      <t>マニワ</t>
    </rPh>
    <rPh sb="2" eb="3">
      <t>シ</t>
    </rPh>
    <phoneticPr fontId="3"/>
  </si>
  <si>
    <t>苫田郡（送料：1販売所あたり506円税抜460円）</t>
    <rPh sb="0" eb="3">
      <t>トマタグン</t>
    </rPh>
    <phoneticPr fontId="3"/>
  </si>
  <si>
    <t>美作市（送料：1販売所あたり506円税抜460円）</t>
    <rPh sb="0" eb="2">
      <t>ミマサカ</t>
    </rPh>
    <rPh sb="2" eb="3">
      <t>シ</t>
    </rPh>
    <phoneticPr fontId="3"/>
  </si>
  <si>
    <t>玉野市（市内周辺部　送料：1販売所あたり506円税抜460円）</t>
    <rPh sb="0" eb="2">
      <t>タマノ</t>
    </rPh>
    <rPh sb="2" eb="3">
      <t>オカヤマシ</t>
    </rPh>
    <rPh sb="4" eb="6">
      <t>シナイ</t>
    </rPh>
    <rPh sb="6" eb="8">
      <t>シュウヘン</t>
    </rPh>
    <rPh sb="8" eb="9">
      <t>ブ</t>
    </rPh>
    <phoneticPr fontId="3"/>
  </si>
  <si>
    <t>＊</t>
    <phoneticPr fontId="3"/>
  </si>
  <si>
    <t>58700</t>
    <phoneticPr fontId="3"/>
  </si>
  <si>
    <t>＊</t>
    <phoneticPr fontId="3"/>
  </si>
  <si>
    <t>山陽庭瀬白石</t>
    <rPh sb="0" eb="2">
      <t>サンヨウ</t>
    </rPh>
    <rPh sb="4" eb="6">
      <t>シライシ</t>
    </rPh>
    <phoneticPr fontId="3"/>
  </si>
  <si>
    <t>山陽津高</t>
    <rPh sb="0" eb="2">
      <t>サンヨウ</t>
    </rPh>
    <phoneticPr fontId="3"/>
  </si>
  <si>
    <t>00526</t>
    <phoneticPr fontId="3"/>
  </si>
  <si>
    <t>01273</t>
    <phoneticPr fontId="3"/>
  </si>
  <si>
    <t>山陽岡南</t>
    <rPh sb="0" eb="2">
      <t>サンヨウ</t>
    </rPh>
    <rPh sb="2" eb="3">
      <t>オカ</t>
    </rPh>
    <phoneticPr fontId="3"/>
  </si>
  <si>
    <t>山陽浦安</t>
    <rPh sb="0" eb="2">
      <t>サンヨウ</t>
    </rPh>
    <rPh sb="2" eb="4">
      <t>ウラヤス</t>
    </rPh>
    <phoneticPr fontId="3"/>
  </si>
  <si>
    <t>00102</t>
    <phoneticPr fontId="3"/>
  </si>
  <si>
    <t>00103</t>
    <phoneticPr fontId="3"/>
  </si>
  <si>
    <t>00104</t>
    <phoneticPr fontId="3"/>
  </si>
  <si>
    <t>00105</t>
    <phoneticPr fontId="3"/>
  </si>
  <si>
    <t>00106</t>
    <phoneticPr fontId="3"/>
  </si>
  <si>
    <t>00107</t>
    <phoneticPr fontId="3"/>
  </si>
  <si>
    <t>00108</t>
    <phoneticPr fontId="3"/>
  </si>
  <si>
    <t>00109</t>
    <phoneticPr fontId="3"/>
  </si>
  <si>
    <t>14000</t>
    <phoneticPr fontId="3"/>
  </si>
  <si>
    <t>20000</t>
    <phoneticPr fontId="3"/>
  </si>
  <si>
    <t>11900</t>
    <phoneticPr fontId="3"/>
  </si>
  <si>
    <t>67100</t>
    <phoneticPr fontId="3"/>
  </si>
  <si>
    <t>山陽福島</t>
    <rPh sb="0" eb="2">
      <t>サンヨウ</t>
    </rPh>
    <rPh sb="2" eb="4">
      <t>フクシマ</t>
    </rPh>
    <phoneticPr fontId="3"/>
  </si>
  <si>
    <t>豊洲</t>
    <rPh sb="0" eb="2">
      <t>トヨス</t>
    </rPh>
    <phoneticPr fontId="3"/>
  </si>
  <si>
    <t>00714</t>
    <phoneticPr fontId="3"/>
  </si>
  <si>
    <t>朝日豊洲</t>
    <rPh sb="0" eb="2">
      <t>アサヒ</t>
    </rPh>
    <rPh sb="2" eb="4">
      <t>トヨス</t>
    </rPh>
    <phoneticPr fontId="3"/>
  </si>
  <si>
    <t>20500</t>
    <phoneticPr fontId="3"/>
  </si>
  <si>
    <t>邑久・長船</t>
    <rPh sb="3" eb="5">
      <t>オサフネ</t>
    </rPh>
    <phoneticPr fontId="3"/>
  </si>
  <si>
    <t>(250)</t>
    <phoneticPr fontId="3"/>
  </si>
  <si>
    <t>(150)</t>
    <phoneticPr fontId="3"/>
  </si>
  <si>
    <t>(900)</t>
    <phoneticPr fontId="3"/>
  </si>
  <si>
    <t>山陽平島</t>
    <rPh sb="0" eb="2">
      <t>サンヨウ</t>
    </rPh>
    <phoneticPr fontId="3"/>
  </si>
  <si>
    <t>10300</t>
    <phoneticPr fontId="3"/>
  </si>
  <si>
    <t>01274</t>
    <phoneticPr fontId="3"/>
  </si>
  <si>
    <t>11500</t>
  </si>
  <si>
    <t>01269</t>
  </si>
  <si>
    <t>69960</t>
    <phoneticPr fontId="3"/>
  </si>
  <si>
    <t>庭瀬東</t>
    <rPh sb="2" eb="3">
      <t>ヒガシ</t>
    </rPh>
    <phoneticPr fontId="3"/>
  </si>
  <si>
    <t>朝日庭瀬東</t>
    <rPh sb="0" eb="2">
      <t>アサヒ</t>
    </rPh>
    <rPh sb="2" eb="4">
      <t>ニワセ</t>
    </rPh>
    <rPh sb="4" eb="5">
      <t>ヒガシ</t>
    </rPh>
    <phoneticPr fontId="3"/>
  </si>
  <si>
    <t>●A3サイズ以上の場合は、新聞からはみ出ないように、折って納品して下さい。</t>
    <rPh sb="6" eb="8">
      <t>イジョウ</t>
    </rPh>
    <rPh sb="9" eb="11">
      <t>バアイ</t>
    </rPh>
    <rPh sb="13" eb="15">
      <t>シンブン</t>
    </rPh>
    <rPh sb="19" eb="20">
      <t>ダ</t>
    </rPh>
    <rPh sb="26" eb="27">
      <t>オ</t>
    </rPh>
    <rPh sb="29" eb="31">
      <t>ノウヒン</t>
    </rPh>
    <rPh sb="33" eb="34">
      <t>クダ</t>
    </rPh>
    <phoneticPr fontId="2"/>
  </si>
  <si>
    <t>　（規格外のサイズや折りズレは、割り増し単価や、折込ができない場合がございます。詳しくはお問い合わせ下さい。）</t>
    <rPh sb="2" eb="5">
      <t>キカクガイ</t>
    </rPh>
    <rPh sb="10" eb="11">
      <t>オリ</t>
    </rPh>
    <rPh sb="16" eb="17">
      <t>ワ</t>
    </rPh>
    <rPh sb="18" eb="19">
      <t>マ</t>
    </rPh>
    <rPh sb="20" eb="22">
      <t>タンカ</t>
    </rPh>
    <rPh sb="24" eb="26">
      <t>オリコミ</t>
    </rPh>
    <rPh sb="31" eb="33">
      <t>バアイ</t>
    </rPh>
    <rPh sb="40" eb="41">
      <t>クワ</t>
    </rPh>
    <rPh sb="45" eb="46">
      <t>ト</t>
    </rPh>
    <rPh sb="47" eb="48">
      <t>ア</t>
    </rPh>
    <rPh sb="50" eb="51">
      <t>クダ</t>
    </rPh>
    <phoneticPr fontId="2"/>
  </si>
  <si>
    <t>30900</t>
    <phoneticPr fontId="3"/>
  </si>
  <si>
    <t>31000</t>
    <phoneticPr fontId="3"/>
  </si>
  <si>
    <t>00527</t>
    <phoneticPr fontId="3"/>
  </si>
  <si>
    <t>01275</t>
    <phoneticPr fontId="3"/>
  </si>
  <si>
    <t>直島朝日に含む</t>
    <rPh sb="0" eb="2">
      <t>ナオシマ</t>
    </rPh>
    <rPh sb="2" eb="4">
      <t>アサヒ</t>
    </rPh>
    <rPh sb="5" eb="6">
      <t>フク</t>
    </rPh>
    <phoneticPr fontId="3"/>
  </si>
  <si>
    <t>朝日玉野2,200枚は、朝日直島分50枚、読売新聞900枚、読売直島分100枚を含みます。</t>
    <rPh sb="0" eb="2">
      <t>アサヒ</t>
    </rPh>
    <rPh sb="2" eb="4">
      <t>タマノ</t>
    </rPh>
    <rPh sb="9" eb="10">
      <t>マイ</t>
    </rPh>
    <rPh sb="12" eb="14">
      <t>アサヒ</t>
    </rPh>
    <rPh sb="14" eb="16">
      <t>ナオシマ</t>
    </rPh>
    <rPh sb="16" eb="17">
      <t>ブン</t>
    </rPh>
    <rPh sb="19" eb="20">
      <t>マイ</t>
    </rPh>
    <rPh sb="21" eb="23">
      <t>ヨミウリ</t>
    </rPh>
    <rPh sb="23" eb="25">
      <t>シンブン</t>
    </rPh>
    <rPh sb="28" eb="29">
      <t>マイ</t>
    </rPh>
    <rPh sb="30" eb="32">
      <t>ヨミウリ</t>
    </rPh>
    <rPh sb="32" eb="34">
      <t>ナオシマ</t>
    </rPh>
    <rPh sb="34" eb="35">
      <t>ブン</t>
    </rPh>
    <rPh sb="38" eb="39">
      <t>マイ</t>
    </rPh>
    <rPh sb="40" eb="41">
      <t>フク</t>
    </rPh>
    <phoneticPr fontId="3"/>
  </si>
  <si>
    <t>朝日直島(玉野)150枚の内訳は、朝日直島50枚、読売直島100枚です。</t>
    <rPh sb="0" eb="2">
      <t>アサヒ</t>
    </rPh>
    <rPh sb="2" eb="4">
      <t>ナオシマ</t>
    </rPh>
    <rPh sb="5" eb="7">
      <t>タマノ</t>
    </rPh>
    <rPh sb="11" eb="12">
      <t>マイ</t>
    </rPh>
    <rPh sb="13" eb="15">
      <t>ウチワケ</t>
    </rPh>
    <rPh sb="17" eb="19">
      <t>アサヒ</t>
    </rPh>
    <rPh sb="19" eb="21">
      <t>ナオシマ</t>
    </rPh>
    <rPh sb="23" eb="24">
      <t>マイ</t>
    </rPh>
    <rPh sb="25" eb="27">
      <t>ヨミウリ</t>
    </rPh>
    <rPh sb="27" eb="29">
      <t>ナオシマ</t>
    </rPh>
    <rPh sb="32" eb="33">
      <t>マイ</t>
    </rPh>
    <phoneticPr fontId="3"/>
  </si>
  <si>
    <t>2025年4月</t>
    <rPh sb="4" eb="5">
      <t>１９９９ネン</t>
    </rPh>
    <rPh sb="6" eb="7">
      <t>６ガツ</t>
    </rPh>
    <phoneticPr fontId="3"/>
  </si>
  <si>
    <t>2025年4月</t>
    <rPh sb="4" eb="5">
      <t>ネン</t>
    </rPh>
    <rPh sb="6" eb="7">
      <t>ガツ</t>
    </rPh>
    <phoneticPr fontId="3"/>
  </si>
  <si>
    <t>01176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</si>
</sst>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Red]#,##0"/>
    <numFmt numFmtId="178" formatCode="0.00_ "/>
    <numFmt numFmtId="179" formatCode="0_);\(0\)"/>
    <numFmt numFmtId="180" formatCode="0_ "/>
    <numFmt numFmtId="181" formatCode="0.000_ "/>
    <numFmt numFmtId="182" formatCode="#,##0.0_);[Red]\(#,##0.0\)"/>
  </numFmts>
  <fonts count="3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6"/>
      <color indexed="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
      <name val="ＭＳ Ｐゴシック"/>
      <family val="3"/>
      <charset val="128"/>
    </font>
    <font>
      <sz val="16"/>
      <name val="ＭＳ Ｐゴシック"/>
      <family val="3"/>
      <charset val="128"/>
    </font>
    <font>
      <sz val="11"/>
      <name val="ＭＳ Ｐゴシック"/>
      <family val="3"/>
      <charset val="128"/>
    </font>
    <font>
      <sz val="10"/>
      <color indexed="8"/>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8"/>
      <color indexed="12"/>
      <name val="ＭＳ Ｐゴシック"/>
      <family val="3"/>
      <charset val="128"/>
    </font>
    <font>
      <sz val="8"/>
      <color indexed="10"/>
      <name val="ＭＳ Ｐゴシック"/>
      <family val="3"/>
      <charset val="128"/>
    </font>
    <font>
      <sz val="5"/>
      <color indexed="8"/>
      <name val="ＭＳ Ｐゴシック"/>
      <family val="3"/>
      <charset val="128"/>
    </font>
    <font>
      <sz val="10"/>
      <color rgb="FF0000FF"/>
      <name val="ＭＳ Ｐゴシック"/>
      <family val="3"/>
      <charset val="128"/>
    </font>
    <font>
      <sz val="7"/>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81">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s>
  <cellStyleXfs count="2">
    <xf numFmtId="0" fontId="0" fillId="0" borderId="0"/>
    <xf numFmtId="38" fontId="2" fillId="0" borderId="0" applyFont="0" applyFill="0" applyBorder="0" applyAlignment="0" applyProtection="0"/>
  </cellStyleXfs>
  <cellXfs count="567">
    <xf numFmtId="0" fontId="0" fillId="0" borderId="0" xfId="0"/>
    <xf numFmtId="0" fontId="0" fillId="0" borderId="0" xfId="0"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vertical="center"/>
    </xf>
    <xf numFmtId="0" fontId="7" fillId="0" borderId="1" xfId="0" applyFont="1" applyBorder="1" applyAlignment="1">
      <alignment horizontal="center" vertical="center"/>
    </xf>
    <xf numFmtId="0" fontId="0" fillId="2" borderId="0" xfId="0"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13" fillId="2" borderId="0" xfId="0" applyFont="1" applyFill="1" applyAlignment="1">
      <alignment vertical="center"/>
    </xf>
    <xf numFmtId="57" fontId="9" fillId="0" borderId="7" xfId="0" applyNumberFormat="1" applyFont="1" applyBorder="1" applyAlignment="1" applyProtection="1">
      <alignment horizontal="center" vertical="center" shrinkToFit="1"/>
      <protection locked="0"/>
    </xf>
    <xf numFmtId="57" fontId="9" fillId="0" borderId="8" xfId="0" applyNumberFormat="1" applyFont="1" applyBorder="1" applyAlignment="1" applyProtection="1">
      <alignment horizontal="center" vertical="center" shrinkToFit="1"/>
      <protection locked="0"/>
    </xf>
    <xf numFmtId="38" fontId="9" fillId="0" borderId="9" xfId="1" applyFont="1" applyBorder="1" applyAlignment="1" applyProtection="1">
      <alignment horizontal="center" vertical="center" shrinkToFit="1"/>
      <protection locked="0"/>
    </xf>
    <xf numFmtId="0" fontId="13" fillId="0" borderId="0" xfId="0" applyFont="1" applyAlignment="1">
      <alignment vertical="center"/>
    </xf>
    <xf numFmtId="0" fontId="0" fillId="2" borderId="10" xfId="0" applyFill="1" applyBorder="1" applyAlignment="1">
      <alignment vertical="center"/>
    </xf>
    <xf numFmtId="0" fontId="7" fillId="2" borderId="0" xfId="0" applyFont="1" applyFill="1" applyAlignment="1">
      <alignment vertical="center"/>
    </xf>
    <xf numFmtId="0" fontId="1" fillId="0" borderId="0" xfId="0" applyFont="1" applyAlignment="1">
      <alignment vertical="center"/>
    </xf>
    <xf numFmtId="0" fontId="14"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4" fillId="0" borderId="0" xfId="0" applyFont="1"/>
    <xf numFmtId="49" fontId="3"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8" fillId="0" borderId="0" xfId="0" applyFont="1" applyAlignment="1">
      <alignment horizontal="center"/>
    </xf>
    <xf numFmtId="49" fontId="3" fillId="0" borderId="0" xfId="0" applyNumberFormat="1" applyFont="1" applyAlignment="1">
      <alignment horizontal="right" vertical="center"/>
    </xf>
    <xf numFmtId="0" fontId="3" fillId="0" borderId="0" xfId="0" applyFont="1" applyAlignment="1">
      <alignment vertical="center"/>
    </xf>
    <xf numFmtId="49" fontId="6" fillId="0" borderId="17"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0" xfId="0" applyFont="1" applyAlignment="1">
      <alignment horizontal="center"/>
    </xf>
    <xf numFmtId="49" fontId="3" fillId="0" borderId="18" xfId="0" applyNumberFormat="1" applyFont="1" applyBorder="1" applyAlignment="1">
      <alignment horizontal="center" vertical="center"/>
    </xf>
    <xf numFmtId="0" fontId="20"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shrinkToFit="1"/>
    </xf>
    <xf numFmtId="176" fontId="5" fillId="0" borderId="0" xfId="0" applyNumberFormat="1" applyFont="1" applyAlignment="1">
      <alignment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19" fillId="0" borderId="25" xfId="0" applyFont="1" applyBorder="1" applyAlignment="1">
      <alignment vertical="center" shrinkToFit="1"/>
    </xf>
    <xf numFmtId="0" fontId="19" fillId="2" borderId="25" xfId="0" applyFont="1" applyFill="1" applyBorder="1" applyAlignment="1">
      <alignment vertical="center" shrinkToFit="1"/>
    </xf>
    <xf numFmtId="0" fontId="5" fillId="0" borderId="27" xfId="0" applyFont="1" applyBorder="1" applyAlignment="1">
      <alignment horizontal="left" vertical="center" shrinkToFit="1"/>
    </xf>
    <xf numFmtId="0" fontId="1" fillId="0" borderId="0" xfId="0" applyFont="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49" fontId="1" fillId="0" borderId="0" xfId="0" applyNumberFormat="1" applyFont="1" applyAlignment="1">
      <alignment horizontal="right" vertical="center"/>
    </xf>
    <xf numFmtId="0" fontId="1" fillId="0" borderId="0" xfId="0" applyFont="1" applyAlignment="1">
      <alignment horizontal="center" vertical="center" shrinkToFit="1"/>
    </xf>
    <xf numFmtId="0" fontId="7" fillId="0" borderId="0" xfId="0" applyFont="1" applyAlignment="1">
      <alignment horizontal="right" vertical="center"/>
    </xf>
    <xf numFmtId="49" fontId="7" fillId="0" borderId="0" xfId="0" applyNumberFormat="1" applyFont="1" applyAlignment="1">
      <alignment horizontal="center" vertical="center"/>
    </xf>
    <xf numFmtId="49" fontId="0" fillId="0" borderId="0" xfId="0" applyNumberFormat="1" applyAlignment="1">
      <alignment horizontal="right" vertical="center" shrinkToFit="1"/>
    </xf>
    <xf numFmtId="49" fontId="5" fillId="0" borderId="0" xfId="0" applyNumberFormat="1" applyFont="1" applyAlignment="1">
      <alignment horizontal="left" vertical="center" shrinkToFit="1"/>
    </xf>
    <xf numFmtId="176" fontId="7" fillId="0" borderId="0" xfId="0" applyNumberFormat="1" applyFont="1" applyAlignment="1">
      <alignment shrinkToFit="1"/>
    </xf>
    <xf numFmtId="0" fontId="5" fillId="0" borderId="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176" fontId="7" fillId="0" borderId="0" xfId="0" applyNumberFormat="1" applyFont="1" applyAlignment="1">
      <alignment vertical="center"/>
    </xf>
    <xf numFmtId="176" fontId="7" fillId="0" borderId="0" xfId="0" applyNumberFormat="1" applyFont="1" applyAlignment="1">
      <alignment horizontal="right" vertical="center"/>
    </xf>
    <xf numFmtId="0" fontId="14" fillId="0" borderId="10" xfId="0" applyFont="1" applyBorder="1" applyAlignment="1">
      <alignment horizontal="center" vertical="center"/>
    </xf>
    <xf numFmtId="176" fontId="3" fillId="0" borderId="0" xfId="0" applyNumberFormat="1" applyFont="1"/>
    <xf numFmtId="176" fontId="3" fillId="0" borderId="0" xfId="0" applyNumberFormat="1" applyFont="1" applyAlignment="1">
      <alignmen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49" fontId="5" fillId="0" borderId="0" xfId="0" applyNumberFormat="1" applyFont="1" applyAlignment="1">
      <alignment vertical="center" shrinkToFit="1"/>
    </xf>
    <xf numFmtId="176" fontId="7" fillId="0" borderId="0" xfId="0" applyNumberFormat="1" applyFont="1" applyAlignment="1">
      <alignment vertical="center" shrinkToFit="1"/>
    </xf>
    <xf numFmtId="0" fontId="5" fillId="0" borderId="32"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177" fontId="24" fillId="0" borderId="0" xfId="0" applyNumberFormat="1" applyFont="1" applyAlignment="1">
      <alignment vertical="center" shrinkToFit="1"/>
    </xf>
    <xf numFmtId="177" fontId="26" fillId="0" borderId="29" xfId="0" applyNumberFormat="1" applyFont="1" applyBorder="1" applyAlignment="1">
      <alignment vertical="center" shrinkToFit="1"/>
    </xf>
    <xf numFmtId="38" fontId="5" fillId="0" borderId="0" xfId="1" applyFont="1" applyAlignment="1">
      <alignment horizontal="righ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vertical="center" shrinkToFit="1"/>
    </xf>
    <xf numFmtId="38" fontId="5" fillId="0" borderId="0" xfId="1" applyFont="1" applyAlignment="1">
      <alignment vertical="center" shrinkToFit="1"/>
    </xf>
    <xf numFmtId="0" fontId="15" fillId="0" borderId="0" xfId="0" applyFont="1" applyAlignment="1">
      <alignment horizontal="center" vertical="center"/>
    </xf>
    <xf numFmtId="0" fontId="19" fillId="0" borderId="22" xfId="0" applyFont="1" applyBorder="1" applyAlignment="1">
      <alignment vertical="center" shrinkToFit="1"/>
    </xf>
    <xf numFmtId="0" fontId="14" fillId="0" borderId="22" xfId="0" applyFont="1" applyBorder="1"/>
    <xf numFmtId="49" fontId="3" fillId="0" borderId="25" xfId="0" applyNumberFormat="1" applyFont="1" applyBorder="1" applyAlignment="1">
      <alignment horizontal="center" vertical="center"/>
    </xf>
    <xf numFmtId="49" fontId="3" fillId="2" borderId="25" xfId="0" applyNumberFormat="1" applyFont="1" applyFill="1" applyBorder="1" applyAlignment="1">
      <alignment horizontal="center" vertical="center"/>
    </xf>
    <xf numFmtId="38" fontId="24" fillId="0" borderId="22" xfId="1" applyFont="1" applyBorder="1" applyAlignment="1">
      <alignment vertical="center" shrinkToFit="1"/>
    </xf>
    <xf numFmtId="38" fontId="24" fillId="0" borderId="23" xfId="1" applyFont="1" applyBorder="1" applyAlignment="1">
      <alignment vertical="center" shrinkToFit="1"/>
    </xf>
    <xf numFmtId="38" fontId="24" fillId="0" borderId="22" xfId="1" applyFont="1" applyBorder="1" applyAlignment="1" applyProtection="1">
      <alignment vertical="center" shrinkToFit="1"/>
      <protection locked="0"/>
    </xf>
    <xf numFmtId="38" fontId="24" fillId="0" borderId="23" xfId="1" applyFont="1" applyBorder="1" applyAlignment="1" applyProtection="1">
      <alignment vertical="center" shrinkToFit="1"/>
      <protection locked="0"/>
    </xf>
    <xf numFmtId="49" fontId="3" fillId="0" borderId="14" xfId="0" applyNumberFormat="1" applyFont="1" applyBorder="1" applyAlignment="1">
      <alignment horizontal="left" vertical="center"/>
    </xf>
    <xf numFmtId="176" fontId="7" fillId="0" borderId="33" xfId="0" applyNumberFormat="1" applyFont="1" applyBorder="1" applyAlignment="1">
      <alignment horizontal="right" vertical="center"/>
    </xf>
    <xf numFmtId="49" fontId="3" fillId="0" borderId="34" xfId="0" applyNumberFormat="1" applyFont="1" applyBorder="1" applyAlignment="1">
      <alignment horizontal="center"/>
    </xf>
    <xf numFmtId="49" fontId="5" fillId="0" borderId="26" xfId="0" applyNumberFormat="1" applyFont="1" applyBorder="1" applyAlignment="1">
      <alignment vertical="center"/>
    </xf>
    <xf numFmtId="0" fontId="19" fillId="0" borderId="24" xfId="0" applyFont="1" applyBorder="1" applyAlignment="1">
      <alignment vertical="center" shrinkToFit="1"/>
    </xf>
    <xf numFmtId="49" fontId="6" fillId="0" borderId="14" xfId="0" applyNumberFormat="1" applyFont="1" applyBorder="1" applyAlignment="1">
      <alignment horizontal="left" vertical="center"/>
    </xf>
    <xf numFmtId="177" fontId="24" fillId="0" borderId="22" xfId="0" applyNumberFormat="1" applyFont="1" applyBorder="1" applyAlignment="1">
      <alignment vertical="center" shrinkToFit="1"/>
    </xf>
    <xf numFmtId="177" fontId="24" fillId="0" borderId="23" xfId="0" applyNumberFormat="1" applyFont="1" applyBorder="1" applyAlignment="1">
      <alignment vertical="center" shrinkToFit="1"/>
    </xf>
    <xf numFmtId="0" fontId="7" fillId="0" borderId="35" xfId="0" applyFont="1" applyBorder="1" applyAlignment="1">
      <alignment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right" vertical="center"/>
    </xf>
    <xf numFmtId="0" fontId="7" fillId="0" borderId="26" xfId="0" applyFont="1" applyBorder="1" applyAlignment="1">
      <alignment horizontal="righ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7" fillId="0" borderId="17" xfId="0" applyFont="1" applyBorder="1" applyAlignment="1">
      <alignment vertical="center"/>
    </xf>
    <xf numFmtId="38" fontId="5" fillId="0" borderId="11" xfId="1" applyFont="1" applyBorder="1" applyAlignment="1">
      <alignment horizontal="right" vertical="center"/>
    </xf>
    <xf numFmtId="0" fontId="7" fillId="0" borderId="35" xfId="0" applyFont="1" applyBorder="1" applyAlignment="1">
      <alignment horizontal="left" vertical="center"/>
    </xf>
    <xf numFmtId="38" fontId="5" fillId="0" borderId="0" xfId="1" applyFont="1" applyAlignment="1">
      <alignment vertical="center"/>
    </xf>
    <xf numFmtId="0" fontId="15" fillId="3" borderId="19" xfId="0" applyFont="1" applyFill="1" applyBorder="1" applyAlignment="1">
      <alignment horizontal="right" vertical="center"/>
    </xf>
    <xf numFmtId="0" fontId="15" fillId="3" borderId="40" xfId="0" applyFont="1" applyFill="1" applyBorder="1" applyAlignment="1">
      <alignment horizontal="right" vertical="center"/>
    </xf>
    <xf numFmtId="0" fontId="15" fillId="3" borderId="1" xfId="0" applyFont="1" applyFill="1" applyBorder="1" applyAlignment="1">
      <alignment horizontal="right" vertical="center"/>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3" fillId="0" borderId="0" xfId="0" applyFont="1" applyAlignment="1" applyProtection="1">
      <alignment vertical="center"/>
      <protection hidden="1"/>
    </xf>
    <xf numFmtId="49" fontId="1" fillId="0" borderId="14" xfId="0" applyNumberFormat="1" applyFont="1" applyBorder="1" applyAlignment="1" applyProtection="1">
      <alignment vertical="center" wrapText="1"/>
      <protection locked="0"/>
    </xf>
    <xf numFmtId="49" fontId="1" fillId="0" borderId="23" xfId="0" applyNumberFormat="1" applyFont="1" applyBorder="1" applyAlignment="1" applyProtection="1">
      <alignment vertical="center" wrapText="1"/>
      <protection locked="0"/>
    </xf>
    <xf numFmtId="49" fontId="9" fillId="0" borderId="23" xfId="0" applyNumberFormat="1" applyFont="1" applyBorder="1" applyAlignment="1" applyProtection="1">
      <alignment horizontal="center" vertical="center" shrinkToFit="1"/>
      <protection locked="0"/>
    </xf>
    <xf numFmtId="38" fontId="11" fillId="0" borderId="41" xfId="1" applyFont="1" applyBorder="1" applyAlignment="1" applyProtection="1">
      <alignment vertical="center" shrinkToFit="1"/>
      <protection locked="0"/>
    </xf>
    <xf numFmtId="38" fontId="11" fillId="0" borderId="42"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38" fontId="11" fillId="0" borderId="43" xfId="1" applyFont="1" applyBorder="1" applyAlignment="1" applyProtection="1">
      <alignment vertical="center" shrinkToFit="1"/>
      <protection locked="0"/>
    </xf>
    <xf numFmtId="38" fontId="24" fillId="0" borderId="34" xfId="1" applyFont="1" applyBorder="1" applyAlignment="1">
      <alignment vertical="center" shrinkToFit="1"/>
    </xf>
    <xf numFmtId="38" fontId="26" fillId="0" borderId="34" xfId="1" applyFont="1" applyBorder="1" applyAlignment="1">
      <alignment vertical="center" shrinkToFit="1"/>
    </xf>
    <xf numFmtId="38" fontId="24" fillId="0" borderId="24" xfId="1" applyFont="1" applyBorder="1" applyAlignment="1">
      <alignment vertical="center" shrinkToFit="1"/>
    </xf>
    <xf numFmtId="38" fontId="26" fillId="0" borderId="23" xfId="1" applyFont="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38" fontId="11" fillId="0" borderId="9" xfId="1" applyFont="1" applyBorder="1" applyAlignment="1">
      <alignment vertical="center" shrinkToFit="1"/>
    </xf>
    <xf numFmtId="38" fontId="26" fillId="0" borderId="29" xfId="1" applyFont="1" applyBorder="1" applyAlignment="1">
      <alignment vertical="center" shrinkToFit="1"/>
    </xf>
    <xf numFmtId="177" fontId="24" fillId="0" borderId="29" xfId="0" applyNumberFormat="1" applyFont="1" applyBorder="1" applyAlignment="1">
      <alignment vertical="center" shrinkToFit="1"/>
    </xf>
    <xf numFmtId="177" fontId="24" fillId="0" borderId="22" xfId="1" applyNumberFormat="1" applyFont="1" applyBorder="1" applyAlignment="1">
      <alignment vertical="center" shrinkToFit="1"/>
    </xf>
    <xf numFmtId="177" fontId="24" fillId="0" borderId="23" xfId="1" applyNumberFormat="1" applyFont="1" applyBorder="1" applyAlignment="1">
      <alignment vertical="center" shrinkToFit="1"/>
    </xf>
    <xf numFmtId="38" fontId="24" fillId="0" borderId="29" xfId="1" applyFont="1" applyBorder="1" applyAlignment="1">
      <alignment vertical="center" shrinkToFit="1"/>
    </xf>
    <xf numFmtId="177" fontId="24" fillId="0" borderId="24" xfId="0" applyNumberFormat="1" applyFont="1" applyBorder="1" applyAlignment="1">
      <alignment vertical="center" shrinkToFit="1"/>
    </xf>
    <xf numFmtId="177" fontId="19" fillId="0" borderId="22" xfId="0" applyNumberFormat="1" applyFont="1" applyBorder="1" applyAlignment="1">
      <alignment horizontal="center" shrinkToFit="1"/>
    </xf>
    <xf numFmtId="38" fontId="11" fillId="0" borderId="41" xfId="0" applyNumberFormat="1" applyFont="1" applyBorder="1" applyAlignment="1" applyProtection="1">
      <alignment vertical="center" shrinkToFit="1"/>
      <protection locked="0"/>
    </xf>
    <xf numFmtId="38" fontId="11" fillId="0" borderId="42" xfId="0" applyNumberFormat="1" applyFont="1" applyBorder="1" applyAlignment="1" applyProtection="1">
      <alignment vertical="center" shrinkToFit="1"/>
      <protection locked="0"/>
    </xf>
    <xf numFmtId="38" fontId="11" fillId="0" borderId="43" xfId="0" applyNumberFormat="1" applyFont="1" applyBorder="1" applyAlignment="1" applyProtection="1">
      <alignment vertical="center" shrinkToFit="1"/>
      <protection locked="0"/>
    </xf>
    <xf numFmtId="38" fontId="11" fillId="0" borderId="9" xfId="0" applyNumberFormat="1" applyFont="1" applyBorder="1" applyAlignment="1" applyProtection="1">
      <alignment vertical="center" shrinkToFit="1"/>
      <protection locked="0"/>
    </xf>
    <xf numFmtId="38" fontId="12" fillId="0" borderId="44" xfId="0" applyNumberFormat="1" applyFont="1" applyBorder="1" applyAlignment="1">
      <alignment vertical="center" shrinkToFit="1"/>
    </xf>
    <xf numFmtId="38" fontId="11" fillId="0" borderId="21" xfId="1" applyFont="1" applyBorder="1" applyAlignment="1">
      <alignment vertical="center" shrinkToFit="1"/>
    </xf>
    <xf numFmtId="38" fontId="11" fillId="0" borderId="6" xfId="0" applyNumberFormat="1" applyFont="1" applyBorder="1" applyAlignment="1" applyProtection="1">
      <alignment vertical="center" shrinkToFit="1"/>
      <protection locked="0"/>
    </xf>
    <xf numFmtId="38" fontId="11" fillId="0" borderId="45" xfId="0" applyNumberFormat="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38" fontId="11" fillId="0" borderId="45" xfId="1" applyFont="1" applyBorder="1" applyAlignment="1" applyProtection="1">
      <alignment vertical="center" shrinkToFit="1"/>
      <protection locked="0"/>
    </xf>
    <xf numFmtId="38" fontId="12" fillId="0" borderId="36" xfId="1" applyFont="1" applyBorder="1" applyAlignment="1">
      <alignment vertical="center" shrinkToFit="1"/>
    </xf>
    <xf numFmtId="49" fontId="0" fillId="0" borderId="0" xfId="0" applyNumberFormat="1" applyAlignment="1">
      <alignment horizontal="right" vertical="center"/>
    </xf>
    <xf numFmtId="38" fontId="5" fillId="0" borderId="24" xfId="1" applyFont="1" applyBorder="1" applyAlignment="1">
      <alignment vertical="center" shrinkToFit="1"/>
    </xf>
    <xf numFmtId="38" fontId="5" fillId="0" borderId="22" xfId="1" applyFont="1" applyBorder="1" applyAlignment="1">
      <alignment vertical="center" shrinkToFit="1"/>
    </xf>
    <xf numFmtId="38" fontId="5" fillId="0" borderId="27" xfId="1" applyFont="1" applyBorder="1" applyAlignment="1">
      <alignment vertical="center" shrinkToFit="1"/>
    </xf>
    <xf numFmtId="38" fontId="5" fillId="0" borderId="23" xfId="1" applyFont="1" applyBorder="1" applyAlignment="1">
      <alignment vertical="center" shrinkToFit="1"/>
    </xf>
    <xf numFmtId="38" fontId="5" fillId="0" borderId="24" xfId="1" applyFont="1" applyBorder="1" applyAlignment="1">
      <alignment horizontal="right" vertical="center" shrinkToFit="1"/>
    </xf>
    <xf numFmtId="38" fontId="19" fillId="0" borderId="46" xfId="0" applyNumberFormat="1" applyFont="1" applyBorder="1" applyAlignment="1">
      <alignment vertical="center" shrinkToFit="1"/>
    </xf>
    <xf numFmtId="38" fontId="19" fillId="0" borderId="25" xfId="0" applyNumberFormat="1" applyFont="1" applyBorder="1" applyAlignment="1">
      <alignment horizontal="center" shrinkToFit="1"/>
    </xf>
    <xf numFmtId="38" fontId="5" fillId="0" borderId="22" xfId="1" applyFont="1" applyBorder="1" applyAlignment="1">
      <alignment horizontal="right" vertical="center" shrinkToFit="1"/>
    </xf>
    <xf numFmtId="38" fontId="22" fillId="0" borderId="25" xfId="0" applyNumberFormat="1" applyFont="1" applyBorder="1" applyAlignment="1">
      <alignment horizontal="center" shrinkToFit="1"/>
    </xf>
    <xf numFmtId="38" fontId="5" fillId="0" borderId="24" xfId="0" applyNumberFormat="1" applyFont="1" applyBorder="1" applyAlignment="1">
      <alignment vertical="center" shrinkToFit="1"/>
    </xf>
    <xf numFmtId="38" fontId="5" fillId="0" borderId="22" xfId="0" applyNumberFormat="1" applyFont="1" applyBorder="1" applyAlignment="1">
      <alignment vertical="center" shrinkToFit="1"/>
    </xf>
    <xf numFmtId="38" fontId="19" fillId="2" borderId="25" xfId="0" applyNumberFormat="1" applyFont="1" applyFill="1" applyBorder="1" applyAlignment="1">
      <alignment horizontal="center" shrinkToFit="1"/>
    </xf>
    <xf numFmtId="38" fontId="22" fillId="2" borderId="25" xfId="0" applyNumberFormat="1" applyFont="1" applyFill="1" applyBorder="1" applyAlignment="1">
      <alignment horizontal="center" shrinkToFit="1"/>
    </xf>
    <xf numFmtId="38" fontId="5" fillId="0" borderId="47" xfId="0" applyNumberFormat="1" applyFont="1" applyBorder="1" applyAlignment="1">
      <alignment vertical="center" shrinkToFit="1"/>
    </xf>
    <xf numFmtId="38" fontId="5" fillId="0" borderId="23" xfId="0" applyNumberFormat="1" applyFont="1" applyBorder="1" applyAlignment="1">
      <alignment vertical="center" shrinkToFit="1"/>
    </xf>
    <xf numFmtId="38" fontId="5" fillId="0" borderId="27" xfId="0" applyNumberFormat="1" applyFont="1" applyBorder="1" applyAlignment="1">
      <alignment vertical="center" shrinkToFit="1"/>
    </xf>
    <xf numFmtId="38" fontId="5" fillId="0" borderId="46" xfId="0" applyNumberFormat="1" applyFont="1" applyBorder="1" applyAlignment="1">
      <alignment vertical="center" shrinkToFit="1"/>
    </xf>
    <xf numFmtId="38" fontId="10" fillId="0" borderId="25" xfId="0" applyNumberFormat="1" applyFont="1" applyBorder="1" applyAlignment="1">
      <alignment horizontal="right" vertical="center"/>
    </xf>
    <xf numFmtId="38" fontId="17" fillId="0" borderId="25" xfId="1" applyFont="1" applyBorder="1" applyAlignment="1">
      <alignment vertical="center" shrinkToFit="1"/>
    </xf>
    <xf numFmtId="38" fontId="5" fillId="0" borderId="3" xfId="1" applyFont="1" applyBorder="1" applyAlignment="1">
      <alignment vertical="center" shrinkToFit="1"/>
    </xf>
    <xf numFmtId="38" fontId="5" fillId="0" borderId="30" xfId="1" applyFont="1" applyBorder="1" applyAlignment="1">
      <alignment vertical="center" shrinkToFit="1"/>
    </xf>
    <xf numFmtId="38" fontId="5" fillId="0" borderId="3" xfId="0" applyNumberFormat="1" applyFont="1" applyBorder="1" applyAlignment="1">
      <alignment vertical="center" shrinkToFit="1"/>
    </xf>
    <xf numFmtId="0" fontId="3" fillId="0" borderId="17" xfId="0" applyFont="1" applyBorder="1" applyAlignment="1">
      <alignment horizontal="center" vertical="center"/>
    </xf>
    <xf numFmtId="0" fontId="16" fillId="0" borderId="29" xfId="0" applyFont="1" applyBorder="1" applyAlignment="1">
      <alignment vertical="center" shrinkToFit="1"/>
    </xf>
    <xf numFmtId="0" fontId="17" fillId="0" borderId="29" xfId="0" applyFont="1" applyBorder="1" applyAlignment="1">
      <alignment horizontal="center" shrinkToFit="1"/>
    </xf>
    <xf numFmtId="0" fontId="17" fillId="0" borderId="44" xfId="0" applyFont="1" applyBorder="1" applyAlignment="1">
      <alignment horizontal="center" shrinkToFit="1"/>
    </xf>
    <xf numFmtId="0" fontId="15" fillId="3" borderId="48" xfId="0" applyFont="1" applyFill="1" applyBorder="1" applyAlignment="1">
      <alignment horizontal="center" vertical="center"/>
    </xf>
    <xf numFmtId="38" fontId="5" fillId="0" borderId="49" xfId="0" applyNumberFormat="1" applyFont="1" applyBorder="1" applyAlignment="1">
      <alignment vertical="center" shrinkToFit="1"/>
    </xf>
    <xf numFmtId="38" fontId="5" fillId="0" borderId="30" xfId="0" applyNumberFormat="1" applyFont="1" applyBorder="1" applyAlignment="1">
      <alignment vertical="center" shrinkToFit="1"/>
    </xf>
    <xf numFmtId="38" fontId="19" fillId="0" borderId="46" xfId="1" applyFont="1" applyBorder="1" applyAlignment="1">
      <alignment vertical="center" shrinkToFit="1"/>
    </xf>
    <xf numFmtId="49" fontId="23" fillId="0" borderId="11" xfId="1" applyNumberFormat="1" applyFont="1" applyBorder="1" applyAlignment="1">
      <alignment vertical="center"/>
    </xf>
    <xf numFmtId="49" fontId="23" fillId="0" borderId="14" xfId="1" applyNumberFormat="1" applyFont="1" applyBorder="1" applyAlignment="1">
      <alignment vertical="center"/>
    </xf>
    <xf numFmtId="38" fontId="12" fillId="0" borderId="44" xfId="1" applyFont="1" applyBorder="1" applyAlignment="1">
      <alignment vertical="center" shrinkToFit="1"/>
    </xf>
    <xf numFmtId="49" fontId="23" fillId="0" borderId="12" xfId="1" applyNumberFormat="1" applyFont="1" applyBorder="1" applyAlignment="1">
      <alignment vertical="center"/>
    </xf>
    <xf numFmtId="49" fontId="27" fillId="0" borderId="34" xfId="1" applyNumberFormat="1" applyFont="1" applyBorder="1" applyAlignment="1">
      <alignment vertical="center"/>
    </xf>
    <xf numFmtId="49" fontId="28" fillId="0" borderId="34" xfId="1" applyNumberFormat="1" applyFont="1" applyBorder="1" applyAlignment="1">
      <alignment vertical="center"/>
    </xf>
    <xf numFmtId="38" fontId="5" fillId="0" borderId="28" xfId="1" applyFont="1" applyBorder="1" applyAlignment="1">
      <alignment vertical="center" shrinkToFit="1"/>
    </xf>
    <xf numFmtId="38" fontId="11" fillId="0" borderId="50" xfId="1" applyFont="1" applyBorder="1" applyAlignment="1" applyProtection="1">
      <alignment vertical="center" shrinkToFit="1"/>
      <protection locked="0"/>
    </xf>
    <xf numFmtId="38" fontId="5" fillId="0" borderId="28" xfId="0" applyNumberFormat="1" applyFont="1" applyBorder="1" applyAlignment="1">
      <alignment vertical="center" shrinkToFit="1"/>
    </xf>
    <xf numFmtId="38" fontId="5" fillId="0" borderId="8" xfId="0" applyNumberFormat="1" applyFont="1" applyBorder="1" applyAlignment="1">
      <alignment vertical="center" shrinkToFit="1"/>
    </xf>
    <xf numFmtId="38" fontId="5" fillId="0" borderId="51" xfId="0" applyNumberFormat="1" applyFont="1" applyBorder="1" applyAlignment="1">
      <alignment vertical="center" shrinkToFit="1"/>
    </xf>
    <xf numFmtId="38" fontId="11" fillId="0" borderId="50" xfId="1" applyFont="1" applyBorder="1" applyAlignment="1">
      <alignment vertical="center" shrinkToFit="1"/>
    </xf>
    <xf numFmtId="38" fontId="12" fillId="0" borderId="21" xfId="1" applyFont="1" applyBorder="1" applyAlignment="1">
      <alignment vertical="center" shrinkToFit="1"/>
    </xf>
    <xf numFmtId="49" fontId="3" fillId="0" borderId="12" xfId="0" applyNumberFormat="1" applyFont="1" applyBorder="1" applyAlignment="1">
      <alignment horizontal="center"/>
    </xf>
    <xf numFmtId="49" fontId="23" fillId="0" borderId="11" xfId="0" applyNumberFormat="1" applyFont="1" applyBorder="1" applyAlignment="1">
      <alignment vertical="center"/>
    </xf>
    <xf numFmtId="49" fontId="23" fillId="0" borderId="14" xfId="0" applyNumberFormat="1" applyFont="1" applyBorder="1" applyAlignment="1">
      <alignment vertical="center"/>
    </xf>
    <xf numFmtId="49" fontId="23" fillId="0" borderId="12" xfId="0" applyNumberFormat="1" applyFont="1" applyBorder="1" applyAlignment="1">
      <alignment vertical="center"/>
    </xf>
    <xf numFmtId="49" fontId="10" fillId="0" borderId="11" xfId="0" applyNumberFormat="1" applyFont="1" applyBorder="1" applyAlignment="1">
      <alignment horizontal="center"/>
    </xf>
    <xf numFmtId="38" fontId="5" fillId="0" borderId="23" xfId="1" applyFont="1" applyBorder="1" applyAlignment="1">
      <alignment horizontal="right" vertical="center" shrinkToFit="1"/>
    </xf>
    <xf numFmtId="38" fontId="19" fillId="0" borderId="52" xfId="1" applyFont="1" applyBorder="1" applyAlignment="1">
      <alignment vertical="center" shrinkToFit="1"/>
    </xf>
    <xf numFmtId="38" fontId="12" fillId="0" borderId="53" xfId="1" applyFont="1" applyBorder="1" applyAlignment="1">
      <alignment vertical="center" shrinkToFit="1"/>
    </xf>
    <xf numFmtId="38" fontId="5" fillId="0" borderId="54" xfId="0" applyNumberFormat="1" applyFont="1" applyBorder="1" applyAlignment="1">
      <alignment vertical="center" shrinkToFit="1"/>
    </xf>
    <xf numFmtId="38" fontId="11" fillId="0" borderId="45" xfId="0" applyNumberFormat="1" applyFont="1" applyBorder="1" applyAlignment="1">
      <alignment vertical="center" shrinkToFit="1"/>
    </xf>
    <xf numFmtId="38" fontId="11" fillId="0" borderId="21" xfId="0" applyNumberFormat="1" applyFont="1" applyBorder="1" applyAlignment="1">
      <alignment vertical="center" shrinkToFit="1"/>
    </xf>
    <xf numFmtId="38" fontId="24" fillId="0" borderId="22" xfId="0" applyNumberFormat="1" applyFont="1" applyBorder="1" applyAlignment="1">
      <alignment vertical="center" shrinkToFit="1"/>
    </xf>
    <xf numFmtId="38" fontId="24" fillId="0" borderId="23" xfId="0" applyNumberFormat="1" applyFont="1" applyBorder="1" applyAlignment="1">
      <alignment vertical="center" shrinkToFit="1"/>
    </xf>
    <xf numFmtId="38" fontId="24" fillId="0" borderId="0" xfId="0" applyNumberFormat="1" applyFont="1" applyAlignment="1">
      <alignment vertical="center" shrinkToFit="1"/>
    </xf>
    <xf numFmtId="38" fontId="11" fillId="0" borderId="20" xfId="0" applyNumberFormat="1" applyFont="1" applyBorder="1" applyAlignment="1">
      <alignment vertical="center" shrinkToFit="1"/>
    </xf>
    <xf numFmtId="38" fontId="26" fillId="0" borderId="29" xfId="0" applyNumberFormat="1" applyFont="1" applyBorder="1" applyAlignment="1">
      <alignment vertical="center" shrinkToFit="1"/>
    </xf>
    <xf numFmtId="38" fontId="12" fillId="0" borderId="21" xfId="0" applyNumberFormat="1" applyFont="1" applyBorder="1" applyAlignment="1">
      <alignment vertical="center" shrinkToFit="1"/>
    </xf>
    <xf numFmtId="38" fontId="24" fillId="0" borderId="24" xfId="0" applyNumberFormat="1" applyFont="1" applyBorder="1" applyAlignment="1">
      <alignment vertical="center" shrinkToFit="1"/>
    </xf>
    <xf numFmtId="38" fontId="19" fillId="0" borderId="22" xfId="0" applyNumberFormat="1" applyFont="1" applyBorder="1" applyAlignment="1">
      <alignment horizontal="center" shrinkToFit="1"/>
    </xf>
    <xf numFmtId="38" fontId="24" fillId="0" borderId="29" xfId="0" applyNumberFormat="1" applyFont="1" applyBorder="1" applyAlignment="1">
      <alignment vertical="center" shrinkToFit="1"/>
    </xf>
    <xf numFmtId="49" fontId="28" fillId="0" borderId="29" xfId="0" applyNumberFormat="1" applyFont="1" applyBorder="1" applyAlignment="1">
      <alignment horizontal="center" vertical="center"/>
    </xf>
    <xf numFmtId="49" fontId="28" fillId="0" borderId="0" xfId="0" applyNumberFormat="1" applyFont="1" applyAlignment="1">
      <alignment horizontal="center" vertical="center"/>
    </xf>
    <xf numFmtId="49" fontId="23" fillId="0" borderId="11" xfId="1" applyNumberFormat="1" applyFont="1" applyBorder="1" applyAlignment="1" applyProtection="1">
      <alignment vertical="center"/>
      <protection locked="0"/>
    </xf>
    <xf numFmtId="49" fontId="23" fillId="0" borderId="14" xfId="1" applyNumberFormat="1" applyFont="1" applyBorder="1" applyAlignment="1" applyProtection="1">
      <alignment vertical="center"/>
      <protection locked="0"/>
    </xf>
    <xf numFmtId="49" fontId="28" fillId="0" borderId="29" xfId="1" applyNumberFormat="1" applyFont="1" applyBorder="1" applyAlignment="1">
      <alignment vertical="center"/>
    </xf>
    <xf numFmtId="49" fontId="27" fillId="0" borderId="29" xfId="1" applyNumberFormat="1" applyFont="1" applyBorder="1" applyAlignment="1">
      <alignment vertical="center"/>
    </xf>
    <xf numFmtId="49" fontId="14" fillId="0" borderId="11" xfId="0" applyNumberFormat="1" applyFont="1" applyBorder="1"/>
    <xf numFmtId="38" fontId="5" fillId="0" borderId="30" xfId="1" applyFont="1" applyBorder="1" applyAlignment="1">
      <alignment horizontal="right" vertical="center" shrinkToFit="1"/>
    </xf>
    <xf numFmtId="38" fontId="11" fillId="0" borderId="55" xfId="1" applyFont="1" applyBorder="1" applyAlignment="1" applyProtection="1">
      <alignment vertical="center" shrinkToFit="1"/>
      <protection locked="0"/>
    </xf>
    <xf numFmtId="38" fontId="5" fillId="0" borderId="22" xfId="0" applyNumberFormat="1" applyFont="1" applyBorder="1" applyAlignment="1">
      <alignment horizontal="center" shrinkToFit="1"/>
    </xf>
    <xf numFmtId="38" fontId="14" fillId="0" borderId="22" xfId="0" applyNumberFormat="1" applyFont="1" applyBorder="1"/>
    <xf numFmtId="38" fontId="5" fillId="0" borderId="46" xfId="1" applyFont="1" applyBorder="1" applyAlignment="1">
      <alignment vertical="center" shrinkToFit="1"/>
    </xf>
    <xf numFmtId="49" fontId="27" fillId="0" borderId="34" xfId="1" applyNumberFormat="1" applyFont="1" applyBorder="1" applyAlignment="1">
      <alignment horizontal="center" vertical="center"/>
    </xf>
    <xf numFmtId="49" fontId="25" fillId="0" borderId="14" xfId="1" applyNumberFormat="1" applyFont="1" applyBorder="1" applyAlignment="1">
      <alignment vertical="center"/>
    </xf>
    <xf numFmtId="49" fontId="28" fillId="0" borderId="34" xfId="1" applyNumberFormat="1" applyFont="1" applyBorder="1" applyAlignment="1">
      <alignment horizontal="center" vertical="center"/>
    </xf>
    <xf numFmtId="0" fontId="0" fillId="2" borderId="0" xfId="0" applyFill="1" applyAlignment="1">
      <alignment horizontal="right" vertical="center"/>
    </xf>
    <xf numFmtId="177" fontId="5"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0" xfId="0" applyNumberFormat="1" applyFont="1" applyAlignment="1">
      <alignment horizontal="right" vertical="center"/>
    </xf>
    <xf numFmtId="179" fontId="5" fillId="0" borderId="22" xfId="0" applyNumberFormat="1" applyFont="1" applyBorder="1" applyAlignment="1">
      <alignment horizontal="left" vertical="top" shrinkToFit="1"/>
    </xf>
    <xf numFmtId="49" fontId="19" fillId="0" borderId="22" xfId="1" applyNumberFormat="1" applyFont="1" applyBorder="1" applyAlignment="1">
      <alignment vertical="top" shrinkToFit="1"/>
    </xf>
    <xf numFmtId="0" fontId="5" fillId="0" borderId="23" xfId="0" applyFont="1" applyBorder="1" applyAlignment="1">
      <alignment horizontal="left" vertical="top" shrinkToFit="1"/>
    </xf>
    <xf numFmtId="179" fontId="5" fillId="0" borderId="23" xfId="0" applyNumberFormat="1" applyFont="1" applyBorder="1" applyAlignment="1">
      <alignment horizontal="left" vertical="top" shrinkToFit="1"/>
    </xf>
    <xf numFmtId="0" fontId="0" fillId="0" borderId="0" xfId="0" applyAlignment="1">
      <alignment horizontal="center" vertical="center"/>
    </xf>
    <xf numFmtId="49" fontId="5" fillId="0" borderId="22" xfId="0" applyNumberFormat="1" applyFont="1" applyBorder="1" applyAlignment="1">
      <alignment horizontal="left" vertical="top" shrinkToFit="1"/>
    </xf>
    <xf numFmtId="49" fontId="5" fillId="0" borderId="27" xfId="0" applyNumberFormat="1" applyFont="1" applyBorder="1" applyAlignment="1">
      <alignment horizontal="right" vertical="center" shrinkToFit="1"/>
    </xf>
    <xf numFmtId="49" fontId="5" fillId="0" borderId="49" xfId="0" applyNumberFormat="1" applyFont="1" applyBorder="1" applyAlignment="1">
      <alignment horizontal="right" vertical="center" shrinkToFit="1"/>
    </xf>
    <xf numFmtId="0" fontId="2"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5" fillId="0" borderId="58" xfId="0" applyFont="1" applyBorder="1" applyAlignment="1">
      <alignment horizontal="center" vertical="center"/>
    </xf>
    <xf numFmtId="0" fontId="5" fillId="0" borderId="21" xfId="0" applyFont="1" applyBorder="1" applyAlignment="1">
      <alignment horizontal="center" vertical="center"/>
    </xf>
    <xf numFmtId="38" fontId="7" fillId="0" borderId="0" xfId="1" applyFont="1" applyAlignment="1">
      <alignment vertical="center" shrinkToFit="1"/>
    </xf>
    <xf numFmtId="0" fontId="2" fillId="0" borderId="59" xfId="0" applyFont="1" applyBorder="1" applyAlignment="1">
      <alignment horizontal="center" vertical="center"/>
    </xf>
    <xf numFmtId="38" fontId="5" fillId="0" borderId="60" xfId="1" applyFont="1" applyBorder="1" applyAlignment="1">
      <alignment vertical="center" shrinkToFit="1"/>
    </xf>
    <xf numFmtId="38" fontId="7" fillId="0" borderId="60" xfId="1" applyFont="1" applyBorder="1" applyAlignment="1">
      <alignment vertical="center" shrinkToFit="1"/>
    </xf>
    <xf numFmtId="38" fontId="7" fillId="0" borderId="60" xfId="1" applyFont="1" applyBorder="1" applyAlignment="1">
      <alignment horizontal="center" vertical="center"/>
    </xf>
    <xf numFmtId="38" fontId="5"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5" fillId="2" borderId="61" xfId="0" applyNumberFormat="1" applyFont="1" applyFill="1" applyBorder="1" applyAlignment="1">
      <alignment horizontal="center" vertical="center" shrinkToFit="1"/>
    </xf>
    <xf numFmtId="38" fontId="12" fillId="0" borderId="63" xfId="0" applyNumberFormat="1" applyFont="1" applyBorder="1" applyAlignment="1">
      <alignment vertical="center" shrinkToFit="1"/>
    </xf>
    <xf numFmtId="0" fontId="3" fillId="0" borderId="56" xfId="0" applyFont="1" applyBorder="1" applyAlignment="1">
      <alignment horizontal="center" vertical="center"/>
    </xf>
    <xf numFmtId="0" fontId="16" fillId="0" borderId="33" xfId="0" applyFont="1" applyBorder="1" applyAlignment="1">
      <alignment vertical="center" shrinkToFit="1"/>
    </xf>
    <xf numFmtId="0" fontId="17" fillId="0" borderId="33" xfId="0" applyFont="1" applyBorder="1" applyAlignment="1">
      <alignment horizontal="center" shrinkToFit="1"/>
    </xf>
    <xf numFmtId="0" fontId="17" fillId="0" borderId="57" xfId="0" applyFont="1" applyBorder="1" applyAlignment="1">
      <alignment horizontal="center" shrinkToFit="1"/>
    </xf>
    <xf numFmtId="49" fontId="5" fillId="0" borderId="17" xfId="0" applyNumberFormat="1" applyFont="1" applyBorder="1" applyAlignment="1">
      <alignment vertical="center"/>
    </xf>
    <xf numFmtId="0" fontId="19" fillId="0" borderId="29" xfId="0" applyFont="1" applyBorder="1" applyAlignment="1">
      <alignment vertical="center" shrinkToFit="1"/>
    </xf>
    <xf numFmtId="38" fontId="19" fillId="0" borderId="29" xfId="0" applyNumberFormat="1" applyFont="1" applyBorder="1" applyAlignment="1">
      <alignment horizontal="center" shrinkToFit="1"/>
    </xf>
    <xf numFmtId="38" fontId="22" fillId="0" borderId="29" xfId="0" applyNumberFormat="1" applyFont="1" applyBorder="1" applyAlignment="1">
      <alignment horizontal="center" shrinkToFit="1"/>
    </xf>
    <xf numFmtId="49" fontId="3" fillId="2" borderId="29" xfId="0" applyNumberFormat="1" applyFont="1" applyFill="1" applyBorder="1" applyAlignment="1">
      <alignment horizontal="center" vertical="center"/>
    </xf>
    <xf numFmtId="0" fontId="19" fillId="2" borderId="29" xfId="0" applyFont="1" applyFill="1" applyBorder="1" applyAlignment="1">
      <alignment vertical="center" shrinkToFit="1"/>
    </xf>
    <xf numFmtId="38" fontId="19" fillId="2" borderId="29" xfId="0" applyNumberFormat="1" applyFont="1" applyFill="1" applyBorder="1" applyAlignment="1">
      <alignment horizontal="center" shrinkToFit="1"/>
    </xf>
    <xf numFmtId="38" fontId="22" fillId="2" borderId="29" xfId="0" applyNumberFormat="1" applyFont="1" applyFill="1" applyBorder="1" applyAlignment="1">
      <alignment horizontal="center" shrinkToFit="1"/>
    </xf>
    <xf numFmtId="49" fontId="3" fillId="0" borderId="29" xfId="0" applyNumberFormat="1" applyFont="1" applyBorder="1" applyAlignment="1">
      <alignment horizontal="center" vertical="center"/>
    </xf>
    <xf numFmtId="38" fontId="10" fillId="0" borderId="29" xfId="0" applyNumberFormat="1" applyFont="1" applyBorder="1" applyAlignment="1">
      <alignment horizontal="right" vertical="center"/>
    </xf>
    <xf numFmtId="38" fontId="17" fillId="0" borderId="29" xfId="1" applyFont="1" applyBorder="1" applyAlignment="1">
      <alignment vertical="center" shrinkToFit="1"/>
    </xf>
    <xf numFmtId="49" fontId="3" fillId="2" borderId="29" xfId="0" applyNumberFormat="1" applyFont="1" applyFill="1" applyBorder="1" applyAlignment="1">
      <alignment horizontal="center"/>
    </xf>
    <xf numFmtId="0" fontId="5" fillId="2" borderId="29" xfId="0" applyFont="1" applyFill="1" applyBorder="1" applyAlignment="1">
      <alignment shrinkToFit="1"/>
    </xf>
    <xf numFmtId="176" fontId="5" fillId="2" borderId="29" xfId="0" applyNumberFormat="1" applyFont="1" applyFill="1" applyBorder="1" applyAlignment="1">
      <alignment shrinkToFit="1"/>
    </xf>
    <xf numFmtId="0" fontId="7" fillId="2" borderId="29" xfId="0" applyFont="1" applyFill="1" applyBorder="1" applyAlignment="1">
      <alignment shrinkToFit="1"/>
    </xf>
    <xf numFmtId="0" fontId="7" fillId="2" borderId="44" xfId="0" applyFont="1" applyFill="1" applyBorder="1" applyAlignment="1">
      <alignment shrinkToFit="1"/>
    </xf>
    <xf numFmtId="49" fontId="3" fillId="2" borderId="25" xfId="0" applyNumberFormat="1" applyFont="1" applyFill="1" applyBorder="1" applyAlignment="1">
      <alignment horizontal="center"/>
    </xf>
    <xf numFmtId="0" fontId="5" fillId="2" borderId="25" xfId="0" applyFont="1" applyFill="1" applyBorder="1" applyAlignment="1">
      <alignment shrinkToFit="1"/>
    </xf>
    <xf numFmtId="176" fontId="5" fillId="2" borderId="25" xfId="0" applyNumberFormat="1" applyFont="1" applyFill="1" applyBorder="1" applyAlignment="1">
      <alignment shrinkToFit="1"/>
    </xf>
    <xf numFmtId="0" fontId="7" fillId="2" borderId="25" xfId="0" applyFont="1" applyFill="1" applyBorder="1" applyAlignment="1">
      <alignment shrinkToFit="1"/>
    </xf>
    <xf numFmtId="0" fontId="7" fillId="2" borderId="35" xfId="0" applyFont="1" applyFill="1" applyBorder="1" applyAlignment="1">
      <alignment shrinkToFit="1"/>
    </xf>
    <xf numFmtId="38" fontId="26" fillId="0" borderId="25" xfId="1" applyFont="1" applyBorder="1" applyAlignment="1">
      <alignment vertical="center" shrinkToFit="1"/>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38" fontId="5" fillId="0" borderId="2" xfId="1" applyFont="1" applyBorder="1" applyAlignment="1">
      <alignment vertical="center" shrinkToFit="1"/>
    </xf>
    <xf numFmtId="38" fontId="8" fillId="0" borderId="2" xfId="1" applyFont="1" applyBorder="1" applyAlignment="1">
      <alignment vertical="center"/>
    </xf>
    <xf numFmtId="38" fontId="5" fillId="0" borderId="11" xfId="1" applyFont="1" applyBorder="1" applyAlignment="1">
      <alignment vertical="center" shrinkToFit="1"/>
    </xf>
    <xf numFmtId="38" fontId="8" fillId="0" borderId="11" xfId="1" applyFont="1" applyBorder="1" applyAlignment="1">
      <alignment vertical="center"/>
    </xf>
    <xf numFmtId="38" fontId="3" fillId="0" borderId="11" xfId="1" applyFont="1" applyBorder="1" applyAlignment="1">
      <alignment horizontal="right" vertical="center"/>
    </xf>
    <xf numFmtId="38" fontId="5" fillId="0" borderId="14" xfId="1" applyFont="1" applyBorder="1" applyAlignment="1">
      <alignment vertical="center" shrinkToFit="1"/>
    </xf>
    <xf numFmtId="38" fontId="8" fillId="0" borderId="14" xfId="1" applyFont="1" applyBorder="1" applyAlignment="1">
      <alignment vertical="center"/>
    </xf>
    <xf numFmtId="38" fontId="5" fillId="0" borderId="58" xfId="1" applyFont="1" applyBorder="1" applyAlignment="1">
      <alignment vertical="center" shrinkToFit="1"/>
    </xf>
    <xf numFmtId="38" fontId="12" fillId="0" borderId="6" xfId="1" applyFont="1" applyBorder="1" applyAlignment="1">
      <alignment vertical="center"/>
    </xf>
    <xf numFmtId="38" fontId="12" fillId="0" borderId="41" xfId="1" applyFont="1" applyBorder="1" applyAlignment="1">
      <alignment vertical="center"/>
    </xf>
    <xf numFmtId="38" fontId="12" fillId="0" borderId="9" xfId="1"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7" fillId="0" borderId="50" xfId="0" applyFont="1" applyBorder="1" applyAlignment="1">
      <alignment vertical="center"/>
    </xf>
    <xf numFmtId="0" fontId="5" fillId="0" borderId="0" xfId="0" applyFont="1" applyAlignment="1">
      <alignment horizontal="center" vertical="center"/>
    </xf>
    <xf numFmtId="38" fontId="12" fillId="0" borderId="0" xfId="1" applyFont="1" applyAlignment="1">
      <alignment vertical="center" shrinkToFit="1"/>
    </xf>
    <xf numFmtId="38" fontId="12" fillId="0" borderId="0" xfId="0" applyNumberFormat="1" applyFont="1" applyAlignment="1">
      <alignment vertical="center" shrinkToFit="1"/>
    </xf>
    <xf numFmtId="0" fontId="6" fillId="0" borderId="56" xfId="0" applyFont="1" applyBorder="1" applyAlignment="1">
      <alignment horizontal="right" vertical="center" shrinkToFit="1"/>
    </xf>
    <xf numFmtId="0" fontId="6" fillId="0" borderId="57" xfId="0" applyFont="1" applyBorder="1" applyAlignment="1">
      <alignment horizontal="left" vertical="center" shrinkToFit="1"/>
    </xf>
    <xf numFmtId="0" fontId="6" fillId="0" borderId="15" xfId="0" applyFont="1" applyBorder="1" applyAlignment="1">
      <alignment horizontal="right" vertical="center" shrinkToFit="1"/>
    </xf>
    <xf numFmtId="0" fontId="6" fillId="0" borderId="36" xfId="0" applyFont="1" applyBorder="1" applyAlignment="1">
      <alignment horizontal="left" vertical="center" shrinkToFit="1"/>
    </xf>
    <xf numFmtId="38" fontId="12" fillId="0" borderId="35" xfId="1" applyFont="1" applyBorder="1" applyAlignment="1">
      <alignment vertical="center" shrinkToFit="1"/>
    </xf>
    <xf numFmtId="38" fontId="12" fillId="0" borderId="64" xfId="1" applyFont="1" applyBorder="1" applyAlignment="1">
      <alignment vertical="center" shrinkToFit="1"/>
    </xf>
    <xf numFmtId="38" fontId="12" fillId="0" borderId="55" xfId="1" applyFont="1" applyBorder="1" applyAlignment="1">
      <alignment vertical="center" shrinkToFit="1"/>
    </xf>
    <xf numFmtId="38" fontId="12" fillId="0" borderId="6" xfId="1" applyFont="1" applyBorder="1" applyAlignment="1">
      <alignment vertical="center" shrinkToFit="1"/>
    </xf>
    <xf numFmtId="38" fontId="12" fillId="0" borderId="42" xfId="1" applyFont="1" applyBorder="1" applyAlignment="1">
      <alignment vertical="center" shrinkToFit="1"/>
    </xf>
    <xf numFmtId="38" fontId="12" fillId="0" borderId="9" xfId="1" applyFont="1" applyBorder="1" applyAlignment="1">
      <alignment vertical="center" shrinkToFit="1"/>
    </xf>
    <xf numFmtId="38" fontId="12" fillId="0" borderId="42" xfId="1" applyFont="1" applyBorder="1" applyAlignment="1">
      <alignment vertical="center"/>
    </xf>
    <xf numFmtId="38" fontId="12" fillId="0" borderId="42" xfId="1" applyFont="1" applyBorder="1" applyAlignment="1">
      <alignment horizontal="right" vertical="center"/>
    </xf>
    <xf numFmtId="38" fontId="5" fillId="0" borderId="2" xfId="1" applyFont="1" applyBorder="1" applyAlignment="1">
      <alignment vertical="center"/>
    </xf>
    <xf numFmtId="38" fontId="5" fillId="0" borderId="12" xfId="1" applyFont="1" applyBorder="1" applyAlignment="1">
      <alignment vertical="center"/>
    </xf>
    <xf numFmtId="38" fontId="5" fillId="0" borderId="14" xfId="1" applyFont="1" applyBorder="1" applyAlignment="1">
      <alignment vertical="center"/>
    </xf>
    <xf numFmtId="38" fontId="5" fillId="0" borderId="58" xfId="1" applyFont="1" applyBorder="1" applyAlignment="1">
      <alignment vertical="center"/>
    </xf>
    <xf numFmtId="38" fontId="5" fillId="0" borderId="41" xfId="1" applyFont="1" applyBorder="1" applyAlignment="1">
      <alignment horizontal="right" vertical="center" shrinkToFit="1"/>
    </xf>
    <xf numFmtId="38" fontId="5" fillId="0" borderId="42" xfId="1" applyFont="1" applyBorder="1" applyAlignment="1">
      <alignment horizontal="right" vertical="center" shrinkToFit="1"/>
    </xf>
    <xf numFmtId="38" fontId="5" fillId="0" borderId="42" xfId="1" applyFont="1" applyBorder="1" applyAlignment="1">
      <alignment vertical="center" shrinkToFit="1"/>
    </xf>
    <xf numFmtId="38" fontId="5" fillId="0" borderId="9" xfId="1" applyFont="1" applyBorder="1" applyAlignment="1">
      <alignment vertical="center" shrinkToFit="1"/>
    </xf>
    <xf numFmtId="38" fontId="5" fillId="0" borderId="11" xfId="1" applyFont="1" applyBorder="1" applyAlignment="1">
      <alignment vertical="center"/>
    </xf>
    <xf numFmtId="38" fontId="5" fillId="0" borderId="4" xfId="1" applyFont="1" applyBorder="1" applyAlignment="1">
      <alignment vertical="center"/>
    </xf>
    <xf numFmtId="38" fontId="5" fillId="0" borderId="65" xfId="1" applyFont="1" applyBorder="1" applyAlignment="1">
      <alignment vertical="center"/>
    </xf>
    <xf numFmtId="38" fontId="5" fillId="0" borderId="7" xfId="1" applyFont="1" applyBorder="1" applyAlignment="1">
      <alignment vertical="center"/>
    </xf>
    <xf numFmtId="38" fontId="5" fillId="0" borderId="66" xfId="1" applyFont="1" applyBorder="1" applyAlignment="1">
      <alignment vertical="center"/>
    </xf>
    <xf numFmtId="180" fontId="5" fillId="0" borderId="0" xfId="0" applyNumberFormat="1" applyFont="1" applyAlignment="1">
      <alignment vertical="center" shrinkToFit="1"/>
    </xf>
    <xf numFmtId="0" fontId="12" fillId="0" borderId="0" xfId="1" applyNumberFormat="1" applyFont="1" applyAlignment="1">
      <alignment vertical="center" shrinkToFit="1"/>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14"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33" xfId="0" applyFont="1" applyBorder="1" applyAlignment="1">
      <alignment vertical="center" shrinkToFit="1"/>
    </xf>
    <xf numFmtId="0" fontId="6" fillId="0" borderId="33" xfId="0" applyFont="1" applyBorder="1" applyAlignment="1">
      <alignment horizontal="center" shrinkToFit="1"/>
    </xf>
    <xf numFmtId="0" fontId="8" fillId="0" borderId="29" xfId="0" applyFont="1" applyBorder="1" applyAlignment="1">
      <alignment vertical="center" shrinkToFit="1"/>
    </xf>
    <xf numFmtId="0" fontId="6" fillId="0" borderId="29" xfId="0" applyFont="1" applyBorder="1" applyAlignment="1">
      <alignment horizontal="center" shrinkToFit="1"/>
    </xf>
    <xf numFmtId="0" fontId="8" fillId="0" borderId="0" xfId="0" applyFont="1" applyAlignment="1">
      <alignment vertical="center" shrinkToFit="1"/>
    </xf>
    <xf numFmtId="0" fontId="6" fillId="0" borderId="0" xfId="0" applyFont="1" applyAlignment="1">
      <alignment horizontal="center" shrinkToFit="1"/>
    </xf>
    <xf numFmtId="49" fontId="3" fillId="0" borderId="25" xfId="0" applyNumberFormat="1" applyFont="1" applyBorder="1" applyAlignment="1">
      <alignment horizontal="center"/>
    </xf>
    <xf numFmtId="0" fontId="5" fillId="0" borderId="25" xfId="0" applyFont="1" applyBorder="1" applyAlignment="1">
      <alignment shrinkToFit="1"/>
    </xf>
    <xf numFmtId="176" fontId="5" fillId="0" borderId="25" xfId="0" applyNumberFormat="1" applyFont="1" applyBorder="1" applyAlignment="1">
      <alignment shrinkToFit="1"/>
    </xf>
    <xf numFmtId="0" fontId="7" fillId="0" borderId="25" xfId="0" applyFont="1" applyBorder="1" applyAlignment="1">
      <alignment shrinkToFit="1"/>
    </xf>
    <xf numFmtId="0" fontId="7" fillId="0" borderId="35" xfId="0" applyFont="1" applyBorder="1" applyAlignment="1">
      <alignment shrinkToFit="1"/>
    </xf>
    <xf numFmtId="0" fontId="7" fillId="0" borderId="67"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0" fillId="2" borderId="0" xfId="0" applyFill="1" applyAlignment="1">
      <alignment horizontal="left" vertical="top"/>
    </xf>
    <xf numFmtId="0" fontId="0" fillId="0" borderId="56" xfId="0" applyBorder="1" applyAlignment="1">
      <alignment horizontal="left" vertical="top"/>
    </xf>
    <xf numFmtId="0" fontId="0" fillId="0" borderId="33" xfId="0" applyBorder="1" applyAlignment="1">
      <alignment horizontal="left" vertical="top"/>
    </xf>
    <xf numFmtId="0" fontId="0" fillId="0" borderId="57" xfId="0" applyBorder="1" applyAlignment="1">
      <alignment horizontal="left" vertical="top"/>
    </xf>
    <xf numFmtId="0" fontId="5" fillId="0" borderId="21" xfId="0" applyFont="1" applyBorder="1" applyAlignment="1">
      <alignment horizontal="center" vertical="center" shrinkToFit="1"/>
    </xf>
    <xf numFmtId="38" fontId="5" fillId="0" borderId="68" xfId="1" applyFont="1" applyBorder="1" applyAlignment="1">
      <alignment vertical="center" shrinkToFit="1"/>
    </xf>
    <xf numFmtId="38" fontId="7" fillId="2" borderId="61" xfId="1" applyFont="1" applyFill="1" applyBorder="1" applyAlignment="1">
      <alignment vertical="center" shrinkToFit="1"/>
    </xf>
    <xf numFmtId="38" fontId="7" fillId="2" borderId="62" xfId="1" applyFont="1" applyFill="1" applyBorder="1" applyAlignment="1">
      <alignment vertical="center" shrinkToFit="1"/>
    </xf>
    <xf numFmtId="0" fontId="6" fillId="2" borderId="0" xfId="0" applyFont="1" applyFill="1" applyAlignment="1">
      <alignment horizontal="right" vertical="center"/>
    </xf>
    <xf numFmtId="0" fontId="7" fillId="0" borderId="10" xfId="0" applyFont="1" applyBorder="1" applyAlignment="1" applyProtection="1">
      <alignment vertical="center"/>
      <protection locked="0"/>
    </xf>
    <xf numFmtId="0" fontId="7" fillId="0" borderId="0" xfId="0" applyFont="1" applyAlignment="1" applyProtection="1">
      <alignment horizontal="left" vertical="top"/>
      <protection locked="0"/>
    </xf>
    <xf numFmtId="0" fontId="7" fillId="0" borderId="53" xfId="0" applyFont="1" applyBorder="1" applyAlignment="1" applyProtection="1">
      <alignment horizontal="left" vertical="top"/>
      <protection locked="0"/>
    </xf>
    <xf numFmtId="0" fontId="7" fillId="0" borderId="15" xfId="0" applyFont="1" applyBorder="1" applyAlignment="1" applyProtection="1">
      <alignment vertical="center"/>
      <protection locked="0"/>
    </xf>
    <xf numFmtId="0" fontId="7" fillId="0" borderId="34" xfId="0" applyFont="1" applyBorder="1" applyAlignment="1" applyProtection="1">
      <alignment horizontal="left" vertical="top"/>
      <protection locked="0"/>
    </xf>
    <xf numFmtId="0" fontId="7" fillId="0" borderId="36" xfId="0" applyFont="1" applyBorder="1" applyAlignment="1" applyProtection="1">
      <alignment horizontal="left" vertical="top"/>
      <protection locked="0"/>
    </xf>
    <xf numFmtId="0" fontId="5" fillId="0" borderId="0" xfId="0" applyFont="1" applyAlignment="1">
      <alignment horizontal="center" vertical="center" shrinkToFit="1"/>
    </xf>
    <xf numFmtId="38" fontId="12" fillId="0" borderId="62" xfId="1" applyFont="1" applyBorder="1" applyAlignment="1">
      <alignment vertical="center" shrinkToFit="1"/>
    </xf>
    <xf numFmtId="38" fontId="12" fillId="0" borderId="69" xfId="1" applyFont="1" applyBorder="1" applyAlignment="1">
      <alignment vertical="center" shrinkToFit="1"/>
    </xf>
    <xf numFmtId="0" fontId="5" fillId="0" borderId="58" xfId="0" applyFont="1" applyBorder="1" applyAlignment="1">
      <alignment horizontal="center" vertical="center" shrinkToFit="1"/>
    </xf>
    <xf numFmtId="0" fontId="7" fillId="0" borderId="56" xfId="0" applyFont="1" applyBorder="1" applyAlignment="1">
      <alignment vertical="center"/>
    </xf>
    <xf numFmtId="38" fontId="5" fillId="0" borderId="33" xfId="1" applyFont="1" applyBorder="1" applyAlignment="1">
      <alignment vertical="center" shrinkToFit="1"/>
    </xf>
    <xf numFmtId="38" fontId="7" fillId="0" borderId="33" xfId="1" applyFont="1" applyBorder="1" applyAlignment="1">
      <alignment vertical="center" shrinkToFit="1"/>
    </xf>
    <xf numFmtId="38" fontId="5" fillId="0" borderId="52" xfId="1" applyFont="1" applyBorder="1" applyAlignment="1">
      <alignment vertical="center" shrinkToFit="1"/>
    </xf>
    <xf numFmtId="38" fontId="7" fillId="0" borderId="70" xfId="1" applyFont="1" applyBorder="1" applyAlignment="1">
      <alignment vertical="center" shrinkToFit="1"/>
    </xf>
    <xf numFmtId="38" fontId="5" fillId="0" borderId="71" xfId="0" applyNumberFormat="1" applyFont="1" applyBorder="1" applyAlignment="1">
      <alignment vertical="center" shrinkToFit="1"/>
    </xf>
    <xf numFmtId="38" fontId="12"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2" fillId="0" borderId="72" xfId="1" applyFont="1" applyBorder="1" applyAlignment="1">
      <alignment vertical="center" shrinkToFit="1"/>
    </xf>
    <xf numFmtId="0" fontId="7" fillId="0" borderId="15" xfId="0" applyFont="1" applyBorder="1" applyAlignment="1">
      <alignment vertical="center"/>
    </xf>
    <xf numFmtId="38" fontId="5" fillId="0" borderId="34" xfId="1" applyFont="1" applyBorder="1" applyAlignment="1">
      <alignment vertical="center" shrinkToFit="1"/>
    </xf>
    <xf numFmtId="38" fontId="7" fillId="0" borderId="34" xfId="1" applyFont="1" applyBorder="1" applyAlignment="1">
      <alignment vertical="center" shrinkToFit="1"/>
    </xf>
    <xf numFmtId="38" fontId="5" fillId="0" borderId="51" xfId="1" applyFont="1" applyBorder="1" applyAlignment="1">
      <alignment vertical="center" shrinkToFit="1"/>
    </xf>
    <xf numFmtId="38" fontId="7" fillId="0" borderId="73" xfId="1" applyFont="1" applyBorder="1" applyAlignment="1">
      <alignment vertical="center" shrinkToFit="1"/>
    </xf>
    <xf numFmtId="38" fontId="5" fillId="2" borderId="74" xfId="0" applyNumberFormat="1" applyFont="1" applyFill="1" applyBorder="1" applyAlignment="1">
      <alignment vertical="center" shrinkToFit="1"/>
    </xf>
    <xf numFmtId="38" fontId="12" fillId="2" borderId="75" xfId="0" applyNumberFormat="1" applyFont="1" applyFill="1" applyBorder="1" applyAlignment="1">
      <alignment vertical="center" shrinkToFit="1"/>
    </xf>
    <xf numFmtId="178" fontId="5" fillId="0" borderId="74" xfId="0" applyNumberFormat="1" applyFont="1" applyBorder="1" applyAlignment="1">
      <alignment vertical="center" shrinkToFit="1"/>
    </xf>
    <xf numFmtId="38" fontId="12" fillId="2" borderId="75" xfId="1" applyFont="1" applyFill="1" applyBorder="1" applyAlignment="1">
      <alignment vertical="center" shrinkToFit="1"/>
    </xf>
    <xf numFmtId="181" fontId="5" fillId="0" borderId="74" xfId="0" applyNumberFormat="1" applyFont="1" applyBorder="1" applyAlignment="1">
      <alignment vertical="center" shrinkToFit="1"/>
    </xf>
    <xf numFmtId="0" fontId="3" fillId="0" borderId="30" xfId="0" applyFont="1" applyBorder="1" applyAlignment="1">
      <alignment horizontal="left" vertical="center"/>
    </xf>
    <xf numFmtId="0" fontId="5" fillId="0" borderId="34" xfId="0" applyFont="1" applyBorder="1" applyAlignment="1">
      <alignment horizontal="left" vertical="center" shrinkToFit="1"/>
    </xf>
    <xf numFmtId="38" fontId="19" fillId="0" borderId="51" xfId="1" applyFont="1" applyBorder="1" applyAlignment="1">
      <alignment vertical="center" shrinkToFit="1"/>
    </xf>
    <xf numFmtId="38" fontId="12" fillId="0" borderId="50" xfId="1" applyFont="1" applyBorder="1" applyAlignment="1">
      <alignment vertical="center" shrinkToFit="1"/>
    </xf>
    <xf numFmtId="49" fontId="3" fillId="0" borderId="58" xfId="0" applyNumberFormat="1" applyFont="1" applyBorder="1" applyAlignment="1">
      <alignment horizontal="center" vertical="center"/>
    </xf>
    <xf numFmtId="0" fontId="5" fillId="0" borderId="76" xfId="0" applyFont="1" applyBorder="1" applyAlignment="1">
      <alignment horizontal="left" vertical="center" shrinkToFit="1"/>
    </xf>
    <xf numFmtId="38" fontId="5" fillId="0" borderId="76" xfId="1" applyFont="1" applyBorder="1" applyAlignment="1">
      <alignment vertical="center" shrinkToFit="1"/>
    </xf>
    <xf numFmtId="38" fontId="11" fillId="0" borderId="21" xfId="1" applyFont="1" applyBorder="1" applyAlignment="1" applyProtection="1">
      <alignment vertical="center" shrinkToFit="1"/>
      <protection locked="0"/>
    </xf>
    <xf numFmtId="38" fontId="5" fillId="0" borderId="76" xfId="0" applyNumberFormat="1" applyFont="1" applyBorder="1" applyAlignment="1">
      <alignment vertical="center" shrinkToFit="1"/>
    </xf>
    <xf numFmtId="49" fontId="23" fillId="0" borderId="58" xfId="0" applyNumberFormat="1" applyFont="1" applyBorder="1" applyAlignment="1">
      <alignment vertical="center"/>
    </xf>
    <xf numFmtId="177" fontId="24" fillId="0" borderId="76" xfId="0" applyNumberFormat="1" applyFont="1" applyBorder="1" applyAlignment="1">
      <alignment vertical="center" shrinkToFit="1"/>
    </xf>
    <xf numFmtId="38" fontId="11" fillId="0" borderId="6" xfId="1" applyFont="1" applyBorder="1" applyAlignment="1">
      <alignment vertical="center" shrinkToFit="1"/>
    </xf>
    <xf numFmtId="49" fontId="23" fillId="0" borderId="2" xfId="1" applyNumberFormat="1" applyFont="1" applyBorder="1" applyAlignment="1">
      <alignment vertical="center"/>
    </xf>
    <xf numFmtId="38" fontId="24" fillId="0" borderId="3" xfId="1" applyFont="1" applyBorder="1" applyAlignment="1">
      <alignment vertical="center" shrinkToFit="1"/>
    </xf>
    <xf numFmtId="38" fontId="5" fillId="0" borderId="5" xfId="0" applyNumberFormat="1" applyFont="1" applyBorder="1" applyAlignment="1">
      <alignment vertical="center" shrinkToFit="1"/>
    </xf>
    <xf numFmtId="49" fontId="23" fillId="0" borderId="58" xfId="1" applyNumberFormat="1" applyFont="1" applyBorder="1" applyAlignment="1">
      <alignment vertical="center"/>
    </xf>
    <xf numFmtId="38" fontId="24" fillId="0" borderId="76" xfId="1" applyFont="1" applyBorder="1" applyAlignment="1">
      <alignment vertical="center" shrinkToFit="1"/>
    </xf>
    <xf numFmtId="38" fontId="5" fillId="0" borderId="76" xfId="0" applyNumberFormat="1" applyFont="1" applyBorder="1" applyAlignment="1">
      <alignment horizontal="right" vertical="center" shrinkToFit="1"/>
    </xf>
    <xf numFmtId="49" fontId="3" fillId="0" borderId="58" xfId="0" applyNumberFormat="1" applyFont="1" applyBorder="1" applyAlignment="1">
      <alignment horizontal="center"/>
    </xf>
    <xf numFmtId="0" fontId="5" fillId="0" borderId="76" xfId="0" applyFont="1" applyBorder="1" applyAlignment="1">
      <alignment shrinkToFit="1"/>
    </xf>
    <xf numFmtId="38" fontId="5" fillId="0" borderId="76" xfId="0" applyNumberFormat="1" applyFont="1" applyBorder="1" applyAlignment="1">
      <alignment shrinkToFit="1"/>
    </xf>
    <xf numFmtId="38" fontId="11" fillId="0" borderId="21" xfId="0" applyNumberFormat="1" applyFont="1" applyBorder="1" applyAlignment="1" applyProtection="1">
      <alignment vertical="center" shrinkToFit="1"/>
      <protection locked="0"/>
    </xf>
    <xf numFmtId="38" fontId="19" fillId="0" borderId="3" xfId="1" applyFont="1" applyBorder="1" applyAlignment="1">
      <alignment vertical="center" shrinkToFit="1"/>
    </xf>
    <xf numFmtId="38" fontId="5" fillId="0" borderId="3" xfId="1" applyFont="1" applyBorder="1" applyAlignment="1">
      <alignment horizontal="right" vertical="center" shrinkToFit="1"/>
    </xf>
    <xf numFmtId="0" fontId="5" fillId="0" borderId="77"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22" xfId="0" applyFont="1" applyBorder="1" applyAlignment="1">
      <alignment horizontal="left" vertical="top" shrinkToFit="1"/>
    </xf>
    <xf numFmtId="49" fontId="28" fillId="0" borderId="29" xfId="1" applyNumberFormat="1" applyFont="1" applyBorder="1" applyAlignment="1">
      <alignment horizontal="center" vertical="center"/>
    </xf>
    <xf numFmtId="49" fontId="23" fillId="0" borderId="2" xfId="0" applyNumberFormat="1" applyFont="1" applyBorder="1" applyAlignment="1">
      <alignment vertical="center"/>
    </xf>
    <xf numFmtId="177" fontId="24" fillId="0" borderId="3" xfId="0" applyNumberFormat="1" applyFont="1" applyBorder="1" applyAlignment="1">
      <alignment vertical="center" shrinkToFit="1"/>
    </xf>
    <xf numFmtId="38" fontId="24" fillId="0" borderId="3" xfId="0" applyNumberFormat="1" applyFont="1" applyBorder="1" applyAlignment="1">
      <alignment vertical="center" shrinkToFit="1"/>
    </xf>
    <xf numFmtId="0" fontId="5" fillId="0" borderId="33" xfId="0" applyFont="1" applyBorder="1" applyAlignment="1">
      <alignment vertical="center"/>
    </xf>
    <xf numFmtId="176" fontId="5" fillId="0" borderId="33" xfId="0" applyNumberFormat="1" applyFont="1" applyBorder="1" applyAlignment="1">
      <alignment vertical="center" shrinkToFit="1"/>
    </xf>
    <xf numFmtId="0" fontId="7" fillId="0" borderId="33" xfId="0" applyFont="1" applyBorder="1" applyAlignment="1">
      <alignment vertical="center" shrinkToFit="1"/>
    </xf>
    <xf numFmtId="49" fontId="3" fillId="0" borderId="33" xfId="0" applyNumberFormat="1" applyFont="1" applyBorder="1" applyAlignment="1">
      <alignment horizontal="left" vertical="center"/>
    </xf>
    <xf numFmtId="0" fontId="5" fillId="0" borderId="33" xfId="0" applyFont="1" applyBorder="1" applyAlignment="1">
      <alignment vertical="center" shrinkToFit="1"/>
    </xf>
    <xf numFmtId="0" fontId="5" fillId="0" borderId="33" xfId="0" applyFont="1" applyBorder="1" applyAlignment="1">
      <alignment horizontal="right" vertical="center"/>
    </xf>
    <xf numFmtId="0" fontId="14" fillId="0" borderId="0" xfId="0" applyFont="1" applyAlignment="1">
      <alignment horizontal="center" vertical="center" textRotation="255"/>
    </xf>
    <xf numFmtId="49" fontId="6" fillId="0" borderId="33" xfId="0" applyNumberFormat="1" applyFont="1" applyBorder="1" applyAlignment="1">
      <alignment horizontal="left" vertical="center"/>
    </xf>
    <xf numFmtId="38" fontId="12" fillId="0" borderId="33" xfId="0" applyNumberFormat="1" applyFont="1" applyBorder="1" applyAlignment="1">
      <alignment vertical="center" shrinkToFit="1"/>
    </xf>
    <xf numFmtId="0" fontId="5" fillId="0" borderId="33" xfId="0" applyFont="1" applyBorder="1" applyAlignment="1">
      <alignment horizontal="left" vertical="center" shrinkToFit="1"/>
    </xf>
    <xf numFmtId="38" fontId="19" fillId="0" borderId="33" xfId="0" applyNumberFormat="1" applyFont="1" applyBorder="1" applyAlignment="1">
      <alignment vertical="center" shrinkToFit="1"/>
    </xf>
    <xf numFmtId="38" fontId="19" fillId="0" borderId="33" xfId="1" applyFont="1" applyBorder="1" applyAlignment="1">
      <alignment vertical="center" shrinkToFit="1"/>
    </xf>
    <xf numFmtId="38" fontId="12" fillId="0" borderId="33" xfId="1" applyFont="1" applyBorder="1" applyAlignment="1">
      <alignment vertical="center" shrinkToFit="1"/>
    </xf>
    <xf numFmtId="177" fontId="26" fillId="0" borderId="33" xfId="0" applyNumberFormat="1" applyFont="1" applyBorder="1" applyAlignment="1">
      <alignment vertical="center" shrinkToFit="1"/>
    </xf>
    <xf numFmtId="38" fontId="26" fillId="0" borderId="33" xfId="0" applyNumberFormat="1" applyFont="1" applyBorder="1" applyAlignment="1">
      <alignment vertical="center" shrinkToFit="1"/>
    </xf>
    <xf numFmtId="0" fontId="15" fillId="3" borderId="48" xfId="0" applyFont="1" applyFill="1" applyBorder="1" applyAlignment="1">
      <alignment horizontal="center" vertical="center" shrinkToFit="1"/>
    </xf>
    <xf numFmtId="49" fontId="5" fillId="0" borderId="24" xfId="0" applyNumberFormat="1" applyFont="1" applyBorder="1" applyAlignment="1">
      <alignment horizontal="right" vertical="center" shrinkToFit="1"/>
    </xf>
    <xf numFmtId="49" fontId="5" fillId="0" borderId="30" xfId="0" applyNumberFormat="1" applyFont="1" applyBorder="1" applyAlignment="1">
      <alignment horizontal="right" vertical="center" shrinkToFit="1"/>
    </xf>
    <xf numFmtId="49" fontId="5" fillId="0" borderId="22" xfId="0" applyNumberFormat="1" applyFont="1" applyBorder="1" applyAlignment="1">
      <alignment horizontal="right" vertical="center" shrinkToFit="1"/>
    </xf>
    <xf numFmtId="176" fontId="5" fillId="0" borderId="34" xfId="0" applyNumberFormat="1" applyFont="1" applyBorder="1" applyAlignment="1">
      <alignment shrinkToFit="1"/>
    </xf>
    <xf numFmtId="0" fontId="7" fillId="0" borderId="34" xfId="0" applyFont="1" applyBorder="1" applyAlignment="1">
      <alignment shrinkToFit="1"/>
    </xf>
    <xf numFmtId="38" fontId="29" fillId="0" borderId="29" xfId="0" applyNumberFormat="1" applyFont="1" applyBorder="1" applyAlignment="1">
      <alignment horizontal="right" vertical="center"/>
    </xf>
    <xf numFmtId="38" fontId="29" fillId="0" borderId="25" xfId="0" applyNumberFormat="1" applyFont="1" applyBorder="1" applyAlignment="1">
      <alignment horizontal="right" vertical="center"/>
    </xf>
    <xf numFmtId="38" fontId="7" fillId="0" borderId="66" xfId="1" applyFont="1" applyBorder="1" applyAlignment="1">
      <alignment vertical="center"/>
    </xf>
    <xf numFmtId="0" fontId="8" fillId="0" borderId="10" xfId="0" applyFont="1" applyBorder="1" applyAlignment="1">
      <alignment vertical="center"/>
    </xf>
    <xf numFmtId="0" fontId="2" fillId="0" borderId="0" xfId="0" applyFont="1" applyAlignment="1">
      <alignment horizontal="center" vertical="center"/>
    </xf>
    <xf numFmtId="38" fontId="7" fillId="0" borderId="0" xfId="1" applyFont="1" applyAlignment="1">
      <alignment horizontal="center" vertical="center"/>
    </xf>
    <xf numFmtId="38" fontId="5" fillId="0" borderId="18" xfId="1" applyFont="1" applyBorder="1" applyAlignment="1">
      <alignment vertical="center" shrinkToFit="1"/>
    </xf>
    <xf numFmtId="0" fontId="7" fillId="0" borderId="26" xfId="0" applyFont="1" applyBorder="1" applyAlignment="1">
      <alignment vertical="center"/>
    </xf>
    <xf numFmtId="38" fontId="7" fillId="0" borderId="25" xfId="1" applyFont="1" applyBorder="1" applyAlignment="1">
      <alignment vertical="center" shrinkToFit="1"/>
    </xf>
    <xf numFmtId="38" fontId="5" fillId="0" borderId="25" xfId="1" applyFont="1" applyBorder="1" applyAlignment="1">
      <alignment vertical="center" shrinkToFit="1"/>
    </xf>
    <xf numFmtId="182" fontId="5" fillId="0" borderId="6" xfId="1" applyNumberFormat="1" applyFont="1" applyBorder="1" applyAlignment="1">
      <alignment vertical="center" shrinkToFit="1"/>
    </xf>
    <xf numFmtId="182" fontId="5" fillId="0" borderId="50" xfId="1" applyNumberFormat="1" applyFont="1" applyBorder="1" applyAlignment="1">
      <alignment vertical="center" shrinkToFit="1"/>
    </xf>
    <xf numFmtId="38" fontId="12" fillId="0" borderId="79" xfId="1" applyFont="1" applyBorder="1" applyAlignment="1">
      <alignment vertical="center" shrinkToFit="1"/>
    </xf>
    <xf numFmtId="0" fontId="7" fillId="0" borderId="25" xfId="0" applyFont="1" applyBorder="1" applyAlignment="1" applyProtection="1">
      <alignment shrinkToFit="1"/>
      <protection locked="0"/>
    </xf>
    <xf numFmtId="38" fontId="12" fillId="0" borderId="9" xfId="1" applyFont="1" applyBorder="1" applyAlignment="1" applyProtection="1">
      <alignment vertical="center" shrinkToFit="1"/>
      <protection locked="0"/>
    </xf>
    <xf numFmtId="38" fontId="7" fillId="0" borderId="42" xfId="0" applyNumberFormat="1" applyFont="1" applyBorder="1" applyAlignment="1" applyProtection="1">
      <alignment horizontal="center" shrinkToFit="1"/>
      <protection locked="0"/>
    </xf>
    <xf numFmtId="38" fontId="22" fillId="0" borderId="42" xfId="0" applyNumberFormat="1" applyFont="1" applyBorder="1" applyAlignment="1" applyProtection="1">
      <alignment horizontal="center" shrinkToFit="1"/>
      <protection locked="0"/>
    </xf>
    <xf numFmtId="38" fontId="22" fillId="0" borderId="41" xfId="0" applyNumberFormat="1" applyFont="1" applyBorder="1" applyAlignment="1" applyProtection="1">
      <alignment horizontal="center" shrinkToFit="1"/>
      <protection locked="0"/>
    </xf>
    <xf numFmtId="38" fontId="12" fillId="0" borderId="9" xfId="0" applyNumberFormat="1" applyFont="1" applyBorder="1" applyAlignment="1" applyProtection="1">
      <alignment vertical="center" shrinkToFit="1"/>
      <protection locked="0"/>
    </xf>
    <xf numFmtId="38" fontId="22" fillId="0" borderId="33" xfId="0" applyNumberFormat="1" applyFont="1" applyBorder="1" applyAlignment="1">
      <alignment horizontal="center" shrinkToFit="1"/>
    </xf>
    <xf numFmtId="38" fontId="17" fillId="0" borderId="33" xfId="1" applyFont="1" applyBorder="1" applyAlignment="1">
      <alignment vertical="center" shrinkToFit="1"/>
    </xf>
    <xf numFmtId="38" fontId="26" fillId="0" borderId="33" xfId="1" applyFont="1" applyBorder="1" applyAlignment="1">
      <alignment vertical="center" shrinkToFit="1"/>
    </xf>
    <xf numFmtId="0" fontId="14" fillId="0" borderId="11" xfId="0" applyFont="1" applyBorder="1"/>
    <xf numFmtId="38" fontId="11" fillId="0" borderId="65" xfId="0" applyNumberFormat="1" applyFont="1" applyBorder="1" applyAlignment="1" applyProtection="1">
      <alignment vertical="center" shrinkToFit="1"/>
      <protection locked="0"/>
    </xf>
    <xf numFmtId="38" fontId="11" fillId="0" borderId="65" xfId="1" applyFont="1" applyBorder="1" applyAlignment="1" applyProtection="1">
      <alignment vertical="center" shrinkToFit="1"/>
      <protection locked="0"/>
    </xf>
    <xf numFmtId="0" fontId="19" fillId="0" borderId="33" xfId="0" applyFont="1" applyBorder="1" applyAlignment="1">
      <alignment vertical="center" shrinkToFit="1"/>
    </xf>
    <xf numFmtId="38" fontId="19" fillId="0" borderId="33" xfId="0" applyNumberFormat="1" applyFont="1" applyBorder="1" applyAlignment="1">
      <alignment horizontal="center" shrinkToFit="1"/>
    </xf>
    <xf numFmtId="49" fontId="3" fillId="0" borderId="33" xfId="0" applyNumberFormat="1" applyFont="1" applyBorder="1" applyAlignment="1">
      <alignment horizontal="center" vertical="center"/>
    </xf>
    <xf numFmtId="38" fontId="10" fillId="0" borderId="33" xfId="0" applyNumberFormat="1" applyFont="1" applyBorder="1" applyAlignment="1">
      <alignment horizontal="right" vertical="center"/>
    </xf>
    <xf numFmtId="38" fontId="29" fillId="0" borderId="33" xfId="0" applyNumberFormat="1" applyFont="1" applyBorder="1" applyAlignment="1">
      <alignment horizontal="right" vertical="center"/>
    </xf>
    <xf numFmtId="49" fontId="3" fillId="2" borderId="33" xfId="0" applyNumberFormat="1" applyFont="1" applyFill="1" applyBorder="1" applyAlignment="1">
      <alignment horizontal="center" vertical="center"/>
    </xf>
    <xf numFmtId="0" fontId="19" fillId="2" borderId="33" xfId="0" applyFont="1" applyFill="1" applyBorder="1" applyAlignment="1">
      <alignment vertical="center" shrinkToFit="1"/>
    </xf>
    <xf numFmtId="38" fontId="19" fillId="2" borderId="33" xfId="0" applyNumberFormat="1" applyFont="1" applyFill="1" applyBorder="1" applyAlignment="1">
      <alignment horizontal="center" shrinkToFit="1"/>
    </xf>
    <xf numFmtId="38" fontId="22" fillId="2" borderId="33" xfId="0" applyNumberFormat="1" applyFont="1" applyFill="1" applyBorder="1" applyAlignment="1">
      <alignment horizontal="center" shrinkToFit="1"/>
    </xf>
    <xf numFmtId="49" fontId="3" fillId="2" borderId="33" xfId="0" applyNumberFormat="1" applyFont="1" applyFill="1" applyBorder="1" applyAlignment="1">
      <alignment horizontal="center"/>
    </xf>
    <xf numFmtId="0" fontId="5" fillId="2" borderId="33" xfId="0" applyFont="1" applyFill="1" applyBorder="1" applyAlignment="1">
      <alignment shrinkToFit="1"/>
    </xf>
    <xf numFmtId="176" fontId="5" fillId="2" borderId="33" xfId="0" applyNumberFormat="1" applyFont="1" applyFill="1" applyBorder="1" applyAlignment="1">
      <alignment shrinkToFit="1"/>
    </xf>
    <xf numFmtId="0" fontId="7" fillId="2" borderId="33" xfId="0" applyFont="1" applyFill="1" applyBorder="1" applyAlignment="1">
      <alignment shrinkToFit="1"/>
    </xf>
    <xf numFmtId="0" fontId="7" fillId="2" borderId="57" xfId="0" applyFont="1" applyFill="1" applyBorder="1" applyAlignment="1">
      <alignment shrinkToFit="1"/>
    </xf>
    <xf numFmtId="0" fontId="14" fillId="0" borderId="14" xfId="0" applyFont="1" applyBorder="1"/>
    <xf numFmtId="0" fontId="14" fillId="0" borderId="23" xfId="0" applyFont="1" applyBorder="1"/>
    <xf numFmtId="0" fontId="5" fillId="0" borderId="23" xfId="0" applyFont="1" applyBorder="1"/>
    <xf numFmtId="0" fontId="5" fillId="0" borderId="17" xfId="0" applyFont="1" applyBorder="1" applyAlignment="1">
      <alignment vertical="center"/>
    </xf>
    <xf numFmtId="38" fontId="5" fillId="0" borderId="46" xfId="0" applyNumberFormat="1" applyFont="1" applyBorder="1" applyAlignment="1">
      <alignment vertical="center"/>
    </xf>
    <xf numFmtId="38" fontId="11" fillId="0" borderId="7" xfId="1" applyFont="1" applyBorder="1" applyAlignment="1" applyProtection="1">
      <alignment vertical="center" shrinkToFit="1"/>
      <protection locked="0"/>
    </xf>
    <xf numFmtId="38" fontId="30" fillId="0" borderId="46" xfId="0" applyNumberFormat="1" applyFont="1" applyBorder="1" applyAlignment="1">
      <alignment vertical="center" shrinkToFit="1"/>
    </xf>
    <xf numFmtId="38" fontId="30" fillId="0" borderId="21" xfId="0" applyNumberFormat="1" applyFont="1" applyBorder="1" applyAlignment="1">
      <alignment vertical="center"/>
    </xf>
    <xf numFmtId="38" fontId="30" fillId="0" borderId="44" xfId="0" applyNumberFormat="1" applyFont="1" applyBorder="1" applyAlignment="1">
      <alignment vertical="center" shrinkToFit="1"/>
    </xf>
    <xf numFmtId="38" fontId="30" fillId="0" borderId="21" xfId="0" applyNumberFormat="1" applyFont="1" applyBorder="1" applyAlignment="1">
      <alignment vertical="center" shrinkToFit="1"/>
    </xf>
    <xf numFmtId="0" fontId="5" fillId="0" borderId="22" xfId="0" applyFont="1" applyBorder="1" applyAlignment="1">
      <alignment vertical="center"/>
    </xf>
    <xf numFmtId="49" fontId="31" fillId="0" borderId="17" xfId="0" applyNumberFormat="1" applyFont="1" applyBorder="1" applyAlignment="1">
      <alignment horizontal="left" vertical="center"/>
    </xf>
    <xf numFmtId="38" fontId="5" fillId="0" borderId="12" xfId="1" applyFont="1" applyBorder="1" applyAlignment="1">
      <alignment vertical="center" shrinkToFit="1"/>
    </xf>
    <xf numFmtId="38" fontId="12" fillId="0" borderId="41" xfId="1" applyFont="1" applyBorder="1" applyAlignment="1">
      <alignment vertical="center" shrinkToFit="1"/>
    </xf>
    <xf numFmtId="38" fontId="8" fillId="0" borderId="12" xfId="1" applyFont="1" applyBorder="1" applyAlignment="1">
      <alignment vertical="center"/>
    </xf>
    <xf numFmtId="38" fontId="5" fillId="0" borderId="80" xfId="1" applyFont="1" applyBorder="1" applyAlignment="1">
      <alignment vertical="center"/>
    </xf>
    <xf numFmtId="0" fontId="7" fillId="0" borderId="37" xfId="0" applyFont="1" applyBorder="1" applyAlignment="1">
      <alignment vertical="center" shrinkToFit="1"/>
    </xf>
    <xf numFmtId="0" fontId="0" fillId="0" borderId="0" xfId="0" applyAlignment="1">
      <alignment horizontal="right" vertical="center"/>
    </xf>
    <xf numFmtId="38" fontId="14" fillId="0" borderId="42" xfId="0" applyNumberFormat="1" applyFont="1" applyBorder="1"/>
    <xf numFmtId="38" fontId="14" fillId="0" borderId="65" xfId="0" applyNumberFormat="1" applyFont="1" applyBorder="1"/>
    <xf numFmtId="38" fontId="14" fillId="0" borderId="9" xfId="0" applyNumberFormat="1" applyFont="1" applyBorder="1"/>
    <xf numFmtId="0" fontId="14" fillId="0" borderId="25" xfId="0" applyFont="1" applyBorder="1" applyAlignment="1">
      <alignment vertical="center"/>
    </xf>
    <xf numFmtId="0" fontId="12" fillId="0" borderId="64" xfId="1" applyNumberFormat="1" applyFont="1" applyBorder="1" applyAlignment="1">
      <alignment vertical="center" shrinkToFit="1"/>
    </xf>
    <xf numFmtId="49" fontId="6" fillId="0" borderId="26" xfId="0" applyNumberFormat="1" applyFont="1" applyBorder="1" applyAlignment="1">
      <alignment vertical="center"/>
    </xf>
    <xf numFmtId="49" fontId="6" fillId="0" borderId="56" xfId="0" applyNumberFormat="1" applyFont="1" applyBorder="1" applyAlignment="1">
      <alignment vertical="center"/>
    </xf>
    <xf numFmtId="0" fontId="5" fillId="0" borderId="22" xfId="0" applyFont="1" applyBorder="1"/>
    <xf numFmtId="49" fontId="5" fillId="0" borderId="3" xfId="0" applyNumberFormat="1" applyFont="1" applyBorder="1" applyAlignment="1">
      <alignment horizontal="left" vertical="center" shrinkToFit="1"/>
    </xf>
    <xf numFmtId="0" fontId="0" fillId="0" borderId="22" xfId="0" applyBorder="1" applyAlignment="1">
      <alignment shrinkToFit="1"/>
    </xf>
    <xf numFmtId="38" fontId="32" fillId="0" borderId="42" xfId="0" applyNumberFormat="1" applyFont="1" applyBorder="1" applyAlignment="1" applyProtection="1">
      <alignment vertical="center"/>
      <protection locked="0"/>
    </xf>
    <xf numFmtId="38" fontId="5" fillId="0" borderId="28" xfId="0" applyNumberFormat="1" applyFont="1" applyBorder="1" applyAlignment="1">
      <alignment horizontal="right" vertical="center" shrinkToFit="1"/>
    </xf>
    <xf numFmtId="49" fontId="23" fillId="0" borderId="18" xfId="1" applyNumberFormat="1" applyFont="1" applyBorder="1" applyAlignment="1">
      <alignment vertical="center"/>
    </xf>
    <xf numFmtId="38" fontId="24" fillId="0" borderId="28" xfId="1" applyFont="1" applyBorder="1" applyAlignment="1">
      <alignment vertical="center" shrinkToFit="1"/>
    </xf>
    <xf numFmtId="38" fontId="11" fillId="0" borderId="50" xfId="0" applyNumberFormat="1" applyFont="1" applyBorder="1" applyAlignment="1" applyProtection="1">
      <alignment vertical="center" shrinkToFit="1"/>
      <protection locked="0"/>
    </xf>
    <xf numFmtId="49" fontId="3" fillId="0" borderId="18" xfId="0" applyNumberFormat="1" applyFont="1" applyBorder="1" applyAlignment="1">
      <alignment horizontal="center"/>
    </xf>
    <xf numFmtId="0" fontId="5" fillId="0" borderId="28" xfId="0" applyFont="1" applyBorder="1" applyAlignment="1">
      <alignment shrinkToFit="1"/>
    </xf>
    <xf numFmtId="38" fontId="5" fillId="0" borderId="28" xfId="0" applyNumberFormat="1" applyFont="1" applyBorder="1" applyAlignment="1">
      <alignment shrinkToFit="1"/>
    </xf>
    <xf numFmtId="38" fontId="5" fillId="0" borderId="22" xfId="0" applyNumberFormat="1" applyFont="1" applyBorder="1" applyAlignment="1">
      <alignment horizontal="right" vertical="center" shrinkToFit="1"/>
    </xf>
    <xf numFmtId="38" fontId="14" fillId="0" borderId="42" xfId="0" applyNumberFormat="1" applyFont="1" applyBorder="1" applyProtection="1">
      <protection locked="0"/>
    </xf>
    <xf numFmtId="38" fontId="14" fillId="0" borderId="9" xfId="0" applyNumberFormat="1" applyFont="1" applyBorder="1" applyProtection="1">
      <protection locked="0"/>
    </xf>
    <xf numFmtId="0" fontId="31" fillId="0" borderId="24" xfId="0" applyFont="1" applyBorder="1" applyAlignment="1">
      <alignment horizontal="left" vertical="top" shrinkToFit="1"/>
    </xf>
    <xf numFmtId="49" fontId="0" fillId="0" borderId="56" xfId="0" applyNumberFormat="1" applyBorder="1" applyAlignment="1" applyProtection="1">
      <alignment vertical="top"/>
      <protection locked="0"/>
    </xf>
    <xf numFmtId="49" fontId="0" fillId="0" borderId="10" xfId="0" applyNumberFormat="1" applyBorder="1" applyAlignment="1" applyProtection="1">
      <alignment vertical="top"/>
      <protection locked="0"/>
    </xf>
    <xf numFmtId="49" fontId="0" fillId="0" borderId="15" xfId="0" applyNumberFormat="1" applyBorder="1" applyAlignment="1" applyProtection="1">
      <alignment vertical="top"/>
      <protection locked="0"/>
    </xf>
    <xf numFmtId="49" fontId="0" fillId="0" borderId="33" xfId="0" applyNumberFormat="1" applyBorder="1" applyAlignment="1" applyProtection="1">
      <alignment vertical="top"/>
      <protection locked="0"/>
    </xf>
    <xf numFmtId="49" fontId="0" fillId="0" borderId="0" xfId="0" applyNumberFormat="1" applyAlignment="1" applyProtection="1">
      <alignment vertical="top"/>
      <protection locked="0"/>
    </xf>
    <xf numFmtId="49" fontId="0" fillId="0" borderId="34" xfId="0" applyNumberFormat="1" applyBorder="1" applyAlignment="1" applyProtection="1">
      <alignment vertical="top"/>
      <protection locked="0"/>
    </xf>
    <xf numFmtId="49" fontId="0" fillId="0" borderId="36" xfId="0" applyNumberFormat="1" applyBorder="1" applyAlignment="1" applyProtection="1">
      <alignment vertical="top"/>
      <protection locked="0"/>
    </xf>
    <xf numFmtId="49" fontId="0" fillId="0" borderId="53" xfId="0" applyNumberFormat="1" applyBorder="1" applyAlignment="1" applyProtection="1">
      <alignment vertical="top"/>
      <protection locked="0"/>
    </xf>
    <xf numFmtId="49" fontId="0" fillId="0" borderId="57" xfId="0" applyNumberFormat="1" applyBorder="1" applyAlignment="1" applyProtection="1">
      <alignment vertical="top"/>
      <protection locked="0"/>
    </xf>
    <xf numFmtId="177" fontId="5" fillId="0" borderId="0" xfId="0" applyNumberFormat="1" applyFont="1" applyAlignment="1">
      <alignment horizontal="right" vertical="center"/>
    </xf>
    <xf numFmtId="49" fontId="5" fillId="0" borderId="23"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0" fontId="14" fillId="0" borderId="9" xfId="0" applyFont="1" applyBorder="1"/>
    <xf numFmtId="0" fontId="14" fillId="0" borderId="42" xfId="0" applyFont="1" applyBorder="1"/>
    <xf numFmtId="0" fontId="14" fillId="0" borderId="18" xfId="0" applyFont="1" applyBorder="1"/>
    <xf numFmtId="0" fontId="14" fillId="0" borderId="28" xfId="0" applyFont="1" applyBorder="1"/>
    <xf numFmtId="38" fontId="14" fillId="0" borderId="50" xfId="0" applyNumberFormat="1" applyFont="1" applyBorder="1"/>
    <xf numFmtId="38" fontId="32" fillId="0" borderId="50" xfId="0" applyNumberFormat="1" applyFont="1" applyBorder="1" applyAlignment="1" applyProtection="1">
      <alignment vertical="center"/>
      <protection locked="0"/>
    </xf>
    <xf numFmtId="0" fontId="5" fillId="0" borderId="22" xfId="0" applyFont="1" applyBorder="1" applyAlignment="1">
      <alignment horizontal="left" vertical="center"/>
    </xf>
    <xf numFmtId="38" fontId="5" fillId="0" borderId="11" xfId="1" applyFont="1" applyFill="1" applyBorder="1" applyAlignment="1">
      <alignment vertical="center"/>
    </xf>
    <xf numFmtId="38" fontId="11" fillId="0" borderId="42" xfId="1" applyFont="1" applyFill="1" applyBorder="1" applyAlignment="1" applyProtection="1">
      <alignment vertical="center" shrinkToFit="1"/>
      <protection locked="0"/>
    </xf>
    <xf numFmtId="49" fontId="23" fillId="0" borderId="11" xfId="1" applyNumberFormat="1" applyFont="1" applyFill="1" applyBorder="1" applyAlignment="1">
      <alignment vertical="center"/>
    </xf>
    <xf numFmtId="38" fontId="24" fillId="0" borderId="22" xfId="1" applyFont="1" applyFill="1" applyBorder="1" applyAlignment="1">
      <alignment vertical="center" shrinkToFit="1"/>
    </xf>
    <xf numFmtId="38" fontId="5" fillId="0" borderId="22" xfId="1" applyFont="1" applyFill="1" applyBorder="1" applyAlignment="1">
      <alignment vertical="center" shrinkToFit="1"/>
    </xf>
    <xf numFmtId="38" fontId="5" fillId="0" borderId="27" xfId="1" applyFont="1" applyFill="1" applyBorder="1" applyAlignment="1">
      <alignment vertical="center" shrinkToFit="1"/>
    </xf>
    <xf numFmtId="38" fontId="5" fillId="0" borderId="0" xfId="1" applyFont="1" applyFill="1" applyBorder="1" applyAlignment="1">
      <alignment vertical="center" shrinkToFit="1"/>
    </xf>
    <xf numFmtId="38" fontId="5" fillId="0" borderId="24" xfId="1" applyFont="1" applyFill="1" applyBorder="1" applyAlignment="1">
      <alignment horizontal="right" vertical="center" shrinkToFit="1"/>
    </xf>
    <xf numFmtId="38" fontId="5" fillId="0" borderId="24" xfId="1" applyFont="1" applyFill="1" applyBorder="1" applyAlignment="1">
      <alignment vertical="center" shrinkToFit="1"/>
    </xf>
    <xf numFmtId="38" fontId="5" fillId="0" borderId="58" xfId="1" applyFont="1" applyFill="1" applyBorder="1" applyAlignment="1">
      <alignment vertical="center" shrinkToFit="1"/>
    </xf>
    <xf numFmtId="0" fontId="5" fillId="0" borderId="24" xfId="0" applyFont="1" applyBorder="1" applyAlignment="1">
      <alignment horizontal="left" vertical="top" shrinkToFit="1"/>
    </xf>
    <xf numFmtId="38" fontId="5" fillId="0" borderId="30" xfId="1" applyFont="1" applyFill="1" applyBorder="1" applyAlignment="1">
      <alignment vertical="center" shrinkToFit="1"/>
    </xf>
    <xf numFmtId="38" fontId="5" fillId="0" borderId="3" xfId="1" applyFont="1" applyFill="1" applyBorder="1" applyAlignment="1">
      <alignment vertical="center" shrinkToFit="1"/>
    </xf>
    <xf numFmtId="0" fontId="7" fillId="0" borderId="25" xfId="0" applyFont="1" applyBorder="1" applyAlignment="1">
      <alignment horizontal="right" vertical="center"/>
    </xf>
    <xf numFmtId="0" fontId="5"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0000FF"/>
      <color rgb="FFCCFF66"/>
      <color rgb="FFFFCCFF"/>
      <color rgb="FF99FF99"/>
      <color rgb="FFFFCC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5.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17</xdr:col>
          <xdr:colOff>359834</xdr:colOff>
          <xdr:row>3</xdr:row>
          <xdr:rowOff>0</xdr:rowOff>
        </xdr:to>
        <xdr:pic>
          <xdr:nvPicPr>
            <xdr:cNvPr id="11462" name="Picture 10">
              <a:extLst>
                <a:ext uri="{FF2B5EF4-FFF2-40B4-BE49-F238E27FC236}">
                  <a16:creationId xmlns:a16="http://schemas.microsoft.com/office/drawing/2014/main" id="{00000000-0008-0000-0100-0000C62C0000}"/>
                </a:ext>
              </a:extLst>
            </xdr:cNvPr>
            <xdr:cNvPicPr>
              <a:picLocks noChangeAspect="1" noChangeArrowheads="1"/>
              <a:extLst>
                <a:ext uri="{84589F7E-364E-4C9E-8A38-B11213B215E9}">
                  <a14:cameraTool cellRange="表紙!$C$3:$K$4" spid="_x0000_s1221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9401" name="Picture 1">
              <a:extLst>
                <a:ext uri="{FF2B5EF4-FFF2-40B4-BE49-F238E27FC236}">
                  <a16:creationId xmlns:a16="http://schemas.microsoft.com/office/drawing/2014/main" id="{00000000-0008-0000-0A00-0000B9240000}"/>
                </a:ext>
              </a:extLst>
            </xdr:cNvPr>
            <xdr:cNvPicPr>
              <a:picLocks noChangeAspect="1" noChangeArrowheads="1"/>
              <a:extLst>
                <a:ext uri="{84589F7E-364E-4C9E-8A38-B11213B215E9}">
                  <a14:cameraTool cellRange="表紙!$C$3:$K$4" spid="_x0000_s10156"/>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10434" name="Picture 1">
              <a:extLst>
                <a:ext uri="{FF2B5EF4-FFF2-40B4-BE49-F238E27FC236}">
                  <a16:creationId xmlns:a16="http://schemas.microsoft.com/office/drawing/2014/main" id="{00000000-0008-0000-0B00-0000C2280000}"/>
                </a:ext>
              </a:extLst>
            </xdr:cNvPr>
            <xdr:cNvPicPr>
              <a:picLocks noChangeAspect="1" noChangeArrowheads="1"/>
              <a:extLst>
                <a:ext uri="{84589F7E-364E-4C9E-8A38-B11213B215E9}">
                  <a14:cameraTool cellRange="表紙!$C$3:$K$4" spid="_x0000_s1118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表紙!$C$3:$K$4" spid="_x0000_s26262"/>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表紙!$C$3:$K$4" spid="_x0000_s36500"/>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表紙!$C$3:$K$4" spid="_x0000_s37523"/>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4281" name="Picture 1">
              <a:extLst>
                <a:ext uri="{FF2B5EF4-FFF2-40B4-BE49-F238E27FC236}">
                  <a16:creationId xmlns:a16="http://schemas.microsoft.com/office/drawing/2014/main" id="{00000000-0008-0000-0500-0000B9100000}"/>
                </a:ext>
              </a:extLst>
            </xdr:cNvPr>
            <xdr:cNvPicPr>
              <a:picLocks noChangeAspect="1" noChangeArrowheads="1"/>
              <a:extLst>
                <a:ext uri="{84589F7E-364E-4C9E-8A38-B11213B215E9}">
                  <a14:cameraTool cellRange="表紙!$C$3:$K$4" spid="_x0000_s5036"/>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5306" name="Picture 1">
              <a:extLst>
                <a:ext uri="{FF2B5EF4-FFF2-40B4-BE49-F238E27FC236}">
                  <a16:creationId xmlns:a16="http://schemas.microsoft.com/office/drawing/2014/main" id="{00000000-0008-0000-0600-0000BA140000}"/>
                </a:ext>
              </a:extLst>
            </xdr:cNvPr>
            <xdr:cNvPicPr>
              <a:picLocks noChangeAspect="1" noChangeArrowheads="1"/>
              <a:extLst>
                <a:ext uri="{84589F7E-364E-4C9E-8A38-B11213B215E9}">
                  <a14:cameraTool cellRange="表紙!$C$3:$K$4" spid="_x0000_s606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6329" name="Picture 1">
              <a:extLst>
                <a:ext uri="{FF2B5EF4-FFF2-40B4-BE49-F238E27FC236}">
                  <a16:creationId xmlns:a16="http://schemas.microsoft.com/office/drawing/2014/main" id="{00000000-0008-0000-0700-0000B9180000}"/>
                </a:ext>
              </a:extLst>
            </xdr:cNvPr>
            <xdr:cNvPicPr>
              <a:picLocks noChangeAspect="1" noChangeArrowheads="1"/>
              <a:extLst>
                <a:ext uri="{84589F7E-364E-4C9E-8A38-B11213B215E9}">
                  <a14:cameraTool cellRange="表紙!$C$3:$K$4" spid="_x0000_s7084"/>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7353" name="Picture 1">
              <a:extLst>
                <a:ext uri="{FF2B5EF4-FFF2-40B4-BE49-F238E27FC236}">
                  <a16:creationId xmlns:a16="http://schemas.microsoft.com/office/drawing/2014/main" id="{00000000-0008-0000-0800-0000B91C0000}"/>
                </a:ext>
              </a:extLst>
            </xdr:cNvPr>
            <xdr:cNvPicPr>
              <a:picLocks noChangeAspect="1" noChangeArrowheads="1"/>
              <a:extLst>
                <a:ext uri="{84589F7E-364E-4C9E-8A38-B11213B215E9}">
                  <a14:cameraTool cellRange="表紙!$C$3:$K$4" spid="_x0000_s8108"/>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8378" name="Picture 2">
              <a:extLst>
                <a:ext uri="{FF2B5EF4-FFF2-40B4-BE49-F238E27FC236}">
                  <a16:creationId xmlns:a16="http://schemas.microsoft.com/office/drawing/2014/main" id="{00000000-0008-0000-0900-0000BA200000}"/>
                </a:ext>
              </a:extLst>
            </xdr:cNvPr>
            <xdr:cNvPicPr>
              <a:picLocks noChangeAspect="1" noChangeArrowheads="1"/>
              <a:extLst>
                <a:ext uri="{84589F7E-364E-4C9E-8A38-B11213B215E9}">
                  <a14:cameraTool cellRange="表紙!$C$3:$K$4" spid="_x0000_s9135"/>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topLeftCell="B2" zoomScale="90" zoomScaleNormal="90"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625" style="1" customWidth="1"/>
    <col min="10" max="10" width="9.625" style="1" customWidth="1"/>
    <col min="11" max="11" width="10.625" style="1" customWidth="1"/>
    <col min="12" max="12" width="11.75" style="1" customWidth="1"/>
    <col min="13" max="13" width="9.625" style="1" customWidth="1"/>
    <col min="14" max="14" width="10.625" style="1" customWidth="1"/>
    <col min="15" max="16384" width="9" style="1"/>
  </cols>
  <sheetData>
    <row r="1" spans="1:12" ht="19.5" hidden="1" customHeight="1" x14ac:dyDescent="0.15">
      <c r="A1" s="129"/>
      <c r="B1" s="129"/>
      <c r="C1" s="129"/>
      <c r="D1" s="129"/>
      <c r="E1" s="129"/>
      <c r="F1" s="129"/>
      <c r="G1" s="129"/>
      <c r="H1" s="129"/>
      <c r="I1" s="129"/>
      <c r="J1" s="129"/>
      <c r="K1" s="129"/>
      <c r="L1" s="129"/>
    </row>
    <row r="2" spans="1:12" ht="30" customHeight="1" x14ac:dyDescent="0.15">
      <c r="A2" s="129"/>
      <c r="B2" s="8"/>
      <c r="C2" s="9" t="s">
        <v>835</v>
      </c>
      <c r="D2" s="8"/>
      <c r="E2" s="8"/>
      <c r="F2" s="8"/>
      <c r="G2" s="8"/>
      <c r="H2" s="8"/>
      <c r="I2" s="8"/>
      <c r="J2" s="8"/>
      <c r="K2" s="243" t="s">
        <v>586</v>
      </c>
      <c r="L2" s="8"/>
    </row>
    <row r="3" spans="1:12" s="16" customFormat="1" ht="15" customHeight="1" x14ac:dyDescent="0.15">
      <c r="A3" s="130"/>
      <c r="B3" s="10"/>
      <c r="C3" s="11" t="s">
        <v>248</v>
      </c>
      <c r="D3" s="12" t="s">
        <v>249</v>
      </c>
      <c r="E3" s="12" t="s">
        <v>250</v>
      </c>
      <c r="F3" s="12" t="s">
        <v>251</v>
      </c>
      <c r="G3" s="12" t="s">
        <v>0</v>
      </c>
      <c r="H3" s="13" t="s">
        <v>1</v>
      </c>
      <c r="I3" s="14" t="s">
        <v>252</v>
      </c>
      <c r="J3" s="12" t="s">
        <v>2</v>
      </c>
      <c r="K3" s="15" t="s">
        <v>3</v>
      </c>
      <c r="L3" s="10"/>
    </row>
    <row r="4" spans="1:12" s="21" customFormat="1" ht="30" customHeight="1" x14ac:dyDescent="0.15">
      <c r="A4" s="131" t="s">
        <v>510</v>
      </c>
      <c r="B4" s="17"/>
      <c r="C4" s="132"/>
      <c r="D4" s="133"/>
      <c r="E4" s="133"/>
      <c r="F4" s="133"/>
      <c r="G4" s="133"/>
      <c r="H4" s="18"/>
      <c r="I4" s="19"/>
      <c r="J4" s="134"/>
      <c r="K4" s="20"/>
      <c r="L4" s="17"/>
    </row>
    <row r="5" spans="1:12" ht="9.9499999999999993" customHeight="1" x14ac:dyDescent="0.15">
      <c r="A5" s="129"/>
      <c r="B5" s="8"/>
      <c r="C5" s="8"/>
      <c r="D5" s="8"/>
      <c r="E5" s="8"/>
      <c r="F5" s="8"/>
      <c r="G5" s="8"/>
      <c r="H5" s="8"/>
      <c r="I5" s="8"/>
      <c r="J5" s="8"/>
      <c r="K5" s="8"/>
      <c r="L5" s="8"/>
    </row>
    <row r="6" spans="1:12" ht="15" customHeight="1" x14ac:dyDescent="0.15">
      <c r="A6" s="129"/>
      <c r="B6" s="8"/>
      <c r="C6" s="8" t="s">
        <v>253</v>
      </c>
      <c r="D6" s="8"/>
      <c r="E6" s="8"/>
      <c r="F6" s="8"/>
      <c r="G6" s="8"/>
      <c r="H6" s="8"/>
      <c r="I6" s="8"/>
      <c r="J6" s="8"/>
      <c r="K6" s="8"/>
      <c r="L6" s="8"/>
    </row>
    <row r="7" spans="1:12" ht="17.100000000000001" customHeight="1" x14ac:dyDescent="0.15">
      <c r="A7" s="129" t="s">
        <v>511</v>
      </c>
      <c r="B7" s="8"/>
      <c r="C7" s="533"/>
      <c r="D7" s="536"/>
      <c r="E7" s="536"/>
      <c r="F7" s="536"/>
      <c r="G7" s="536"/>
      <c r="H7" s="536"/>
      <c r="I7" s="536"/>
      <c r="J7" s="536"/>
      <c r="K7" s="541"/>
      <c r="L7" s="22"/>
    </row>
    <row r="8" spans="1:12" ht="17.100000000000001" customHeight="1" x14ac:dyDescent="0.15">
      <c r="A8" s="129"/>
      <c r="B8" s="8"/>
      <c r="C8" s="534"/>
      <c r="D8" s="537"/>
      <c r="E8" s="537"/>
      <c r="F8" s="537"/>
      <c r="G8" s="537"/>
      <c r="H8" s="537"/>
      <c r="I8" s="537"/>
      <c r="J8" s="537"/>
      <c r="K8" s="540"/>
      <c r="L8" s="22"/>
    </row>
    <row r="9" spans="1:12" ht="17.100000000000001" customHeight="1" x14ac:dyDescent="0.15">
      <c r="A9" s="129"/>
      <c r="B9" s="8"/>
      <c r="C9" s="535"/>
      <c r="D9" s="538"/>
      <c r="E9" s="538"/>
      <c r="F9" s="538"/>
      <c r="G9" s="538"/>
      <c r="H9" s="538"/>
      <c r="I9" s="538"/>
      <c r="J9" s="538"/>
      <c r="K9" s="539"/>
      <c r="L9" s="22"/>
    </row>
    <row r="10" spans="1:12" ht="15.95" customHeight="1" x14ac:dyDescent="0.15">
      <c r="A10" s="129"/>
      <c r="B10" s="8"/>
      <c r="C10" s="8"/>
      <c r="D10" s="8"/>
      <c r="E10" s="8"/>
      <c r="F10" s="8"/>
      <c r="G10" s="8"/>
      <c r="H10" s="8"/>
      <c r="I10" s="8"/>
      <c r="J10" s="8"/>
      <c r="K10" s="8"/>
      <c r="L10" s="8"/>
    </row>
    <row r="11" spans="1:12" ht="13.5" customHeight="1" x14ac:dyDescent="0.15">
      <c r="A11" s="129"/>
      <c r="B11" s="8"/>
      <c r="C11" s="17" t="s">
        <v>697</v>
      </c>
      <c r="D11" s="8"/>
      <c r="E11" s="8"/>
      <c r="F11" s="8"/>
      <c r="G11" s="8"/>
      <c r="H11" s="8"/>
      <c r="I11" s="8"/>
      <c r="J11" s="8"/>
      <c r="K11" s="8"/>
      <c r="L11" s="8"/>
    </row>
    <row r="12" spans="1:12" ht="13.5" customHeight="1" x14ac:dyDescent="0.15">
      <c r="A12" s="129"/>
      <c r="B12" s="8"/>
      <c r="C12" s="23" t="s">
        <v>698</v>
      </c>
      <c r="D12" s="8"/>
      <c r="E12" s="8"/>
      <c r="F12" s="8"/>
      <c r="G12" s="8"/>
      <c r="H12" s="8"/>
      <c r="I12" s="8"/>
      <c r="J12" s="8"/>
      <c r="K12" s="8"/>
      <c r="L12" s="8"/>
    </row>
    <row r="13" spans="1:12" ht="13.5" customHeight="1" x14ac:dyDescent="0.15">
      <c r="A13" s="129"/>
      <c r="B13" s="8"/>
      <c r="C13" s="23" t="s">
        <v>960</v>
      </c>
      <c r="D13" s="8"/>
      <c r="E13" s="8"/>
      <c r="F13" s="8"/>
      <c r="G13" s="8"/>
      <c r="H13" s="8"/>
      <c r="I13" s="8"/>
      <c r="J13" s="8"/>
      <c r="K13" s="8"/>
      <c r="L13" s="8"/>
    </row>
    <row r="14" spans="1:12" ht="13.5" customHeight="1" x14ac:dyDescent="0.15">
      <c r="A14" s="129"/>
      <c r="B14" s="8"/>
      <c r="C14" s="23" t="s">
        <v>844</v>
      </c>
      <c r="D14" s="8"/>
      <c r="E14" s="8"/>
      <c r="F14" s="8"/>
      <c r="G14" s="8"/>
      <c r="H14" s="8"/>
      <c r="I14" s="8"/>
      <c r="J14" s="8"/>
      <c r="K14" s="8"/>
      <c r="L14" s="8"/>
    </row>
    <row r="15" spans="1:12" ht="13.5" customHeight="1" x14ac:dyDescent="0.15">
      <c r="A15" s="129"/>
      <c r="B15" s="8"/>
      <c r="C15" s="23" t="s">
        <v>872</v>
      </c>
      <c r="D15" s="8"/>
      <c r="E15" s="8"/>
      <c r="F15" s="8"/>
      <c r="G15" s="8"/>
      <c r="H15" s="8"/>
      <c r="I15" s="8"/>
      <c r="J15" s="8"/>
      <c r="K15" s="8"/>
      <c r="L15" s="8"/>
    </row>
    <row r="16" spans="1:12" ht="13.5" customHeight="1" x14ac:dyDescent="0.15">
      <c r="A16" s="129"/>
      <c r="B16" s="8"/>
      <c r="C16" s="23" t="s">
        <v>871</v>
      </c>
      <c r="D16" s="8"/>
      <c r="E16" s="8"/>
      <c r="F16" s="8"/>
      <c r="G16" s="8"/>
      <c r="H16" s="8"/>
      <c r="I16" s="8"/>
      <c r="J16" s="8"/>
      <c r="K16" s="8"/>
      <c r="L16" s="8"/>
    </row>
    <row r="17" spans="1:12" ht="13.5" customHeight="1" x14ac:dyDescent="0.15">
      <c r="A17" s="129"/>
      <c r="B17" s="8"/>
      <c r="C17" s="23" t="s">
        <v>1024</v>
      </c>
      <c r="D17" s="8"/>
      <c r="E17" s="8"/>
      <c r="F17" s="8"/>
      <c r="G17" s="8"/>
      <c r="H17" s="8"/>
      <c r="I17" s="8"/>
      <c r="J17" s="8"/>
      <c r="K17" s="8"/>
      <c r="L17" s="8"/>
    </row>
    <row r="18" spans="1:12" ht="13.5" customHeight="1" x14ac:dyDescent="0.15">
      <c r="A18" s="129"/>
      <c r="B18" s="8"/>
      <c r="C18" s="23" t="s">
        <v>845</v>
      </c>
      <c r="D18" s="8"/>
      <c r="E18" s="8"/>
      <c r="F18" s="8"/>
      <c r="G18" s="8"/>
      <c r="H18" s="8"/>
      <c r="I18" s="8"/>
      <c r="J18" s="8"/>
      <c r="K18" s="8"/>
      <c r="L18" s="8"/>
    </row>
    <row r="19" spans="1:12" ht="13.5" customHeight="1" x14ac:dyDescent="0.15">
      <c r="A19" s="129"/>
      <c r="B19" s="8"/>
      <c r="C19" s="23" t="s">
        <v>846</v>
      </c>
      <c r="D19" s="8"/>
      <c r="E19" s="8"/>
      <c r="F19" s="8"/>
      <c r="G19" s="8"/>
      <c r="H19" s="8"/>
      <c r="I19" s="8"/>
      <c r="J19" s="8"/>
      <c r="K19" s="8"/>
      <c r="L19" s="8"/>
    </row>
    <row r="20" spans="1:12" ht="13.5" customHeight="1" x14ac:dyDescent="0.15">
      <c r="A20" s="129"/>
      <c r="B20" s="8"/>
      <c r="C20" s="23" t="s">
        <v>847</v>
      </c>
      <c r="D20" s="8"/>
      <c r="E20" s="8"/>
      <c r="F20" s="8"/>
      <c r="G20" s="8"/>
      <c r="H20" s="8"/>
      <c r="I20" s="8"/>
      <c r="J20" s="8"/>
      <c r="K20" s="8"/>
      <c r="L20" s="8"/>
    </row>
    <row r="21" spans="1:12" ht="13.5" customHeight="1" x14ac:dyDescent="0.15">
      <c r="A21" s="129"/>
      <c r="B21" s="8"/>
      <c r="C21" s="23" t="s">
        <v>848</v>
      </c>
      <c r="D21" s="8"/>
      <c r="E21" s="8"/>
      <c r="F21" s="8"/>
      <c r="G21" s="8"/>
      <c r="H21" s="8"/>
      <c r="I21" s="8"/>
      <c r="J21" s="8"/>
      <c r="K21" s="8"/>
      <c r="L21" s="8"/>
    </row>
    <row r="22" spans="1:12" ht="13.5" customHeight="1" x14ac:dyDescent="0.15">
      <c r="A22" s="129"/>
      <c r="B22" s="8"/>
      <c r="C22" s="23" t="s">
        <v>873</v>
      </c>
      <c r="D22" s="8"/>
      <c r="E22" s="8"/>
      <c r="F22" s="8"/>
      <c r="G22" s="8"/>
      <c r="H22" s="8"/>
      <c r="I22" s="8"/>
      <c r="J22" s="8"/>
      <c r="K22" s="8"/>
      <c r="L22" s="8"/>
    </row>
    <row r="23" spans="1:12" ht="13.5" customHeight="1" x14ac:dyDescent="0.15">
      <c r="A23" s="129"/>
      <c r="B23" s="8"/>
      <c r="C23" s="8"/>
      <c r="D23" s="8"/>
      <c r="E23" s="8"/>
      <c r="F23" s="8"/>
      <c r="G23" s="8"/>
      <c r="H23" s="8"/>
      <c r="I23" s="8"/>
      <c r="J23" s="8"/>
      <c r="K23" s="8"/>
      <c r="L23" s="8"/>
    </row>
    <row r="24" spans="1:12" ht="13.5" customHeight="1" x14ac:dyDescent="0.15">
      <c r="A24" s="129"/>
      <c r="B24" s="8"/>
      <c r="C24" s="17" t="s">
        <v>668</v>
      </c>
      <c r="D24" s="8"/>
      <c r="E24" s="8"/>
      <c r="F24" s="8"/>
      <c r="G24" s="8"/>
      <c r="H24" s="8"/>
      <c r="I24" s="8"/>
      <c r="J24" s="8"/>
      <c r="K24" s="8"/>
      <c r="L24" s="8"/>
    </row>
    <row r="25" spans="1:12" ht="13.5" customHeight="1" x14ac:dyDescent="0.15">
      <c r="A25" s="129"/>
      <c r="B25" s="8"/>
      <c r="C25" s="23" t="s">
        <v>836</v>
      </c>
      <c r="D25" s="8"/>
      <c r="E25" s="8"/>
      <c r="F25" s="8"/>
      <c r="G25" s="8"/>
      <c r="H25" s="8"/>
      <c r="I25" s="8"/>
      <c r="J25" s="8"/>
      <c r="K25" s="8"/>
      <c r="L25" s="8"/>
    </row>
    <row r="26" spans="1:12" ht="13.5" customHeight="1" x14ac:dyDescent="0.15">
      <c r="A26" s="129"/>
      <c r="B26" s="8"/>
      <c r="C26" s="23" t="s">
        <v>669</v>
      </c>
      <c r="D26" s="8"/>
      <c r="E26" s="8"/>
      <c r="F26" s="8"/>
      <c r="G26" s="8"/>
      <c r="H26" s="8"/>
      <c r="I26" s="8"/>
      <c r="J26" s="8"/>
      <c r="K26" s="8"/>
      <c r="L26" s="8"/>
    </row>
    <row r="27" spans="1:12" ht="13.5" customHeight="1" x14ac:dyDescent="0.15">
      <c r="A27" s="129"/>
      <c r="B27" s="8"/>
      <c r="C27" s="8"/>
      <c r="D27" s="8"/>
      <c r="E27" s="8"/>
      <c r="F27" s="8"/>
      <c r="G27" s="8"/>
      <c r="H27" s="8"/>
      <c r="I27" s="8"/>
      <c r="J27" s="8"/>
      <c r="K27" s="8"/>
      <c r="L27" s="8"/>
    </row>
    <row r="28" spans="1:12" ht="13.5" customHeight="1" x14ac:dyDescent="0.15">
      <c r="A28" s="129"/>
      <c r="B28" s="8"/>
      <c r="C28" s="17" t="s">
        <v>670</v>
      </c>
      <c r="D28" s="8"/>
      <c r="E28" s="8"/>
      <c r="F28" s="8"/>
      <c r="G28" s="8"/>
      <c r="H28" s="8"/>
      <c r="I28" s="8"/>
      <c r="J28" s="8"/>
      <c r="K28" s="8"/>
      <c r="L28" s="8"/>
    </row>
    <row r="29" spans="1:12" ht="13.5" customHeight="1" x14ac:dyDescent="0.15">
      <c r="A29" s="129"/>
      <c r="B29" s="8"/>
      <c r="C29" s="23" t="s">
        <v>849</v>
      </c>
      <c r="D29" s="8"/>
      <c r="E29" s="8"/>
      <c r="F29" s="8"/>
      <c r="G29" s="8"/>
      <c r="H29" s="8"/>
      <c r="I29" s="8"/>
      <c r="J29" s="8"/>
      <c r="K29" s="8"/>
      <c r="L29" s="8"/>
    </row>
    <row r="30" spans="1:12" ht="13.5" customHeight="1" x14ac:dyDescent="0.15">
      <c r="A30" s="129"/>
      <c r="B30" s="8"/>
      <c r="C30" s="23" t="s">
        <v>850</v>
      </c>
      <c r="D30" s="8"/>
      <c r="E30" s="8"/>
      <c r="F30" s="8"/>
      <c r="G30" s="8"/>
      <c r="H30" s="8"/>
      <c r="I30" s="362"/>
      <c r="J30" s="362"/>
      <c r="K30" s="362"/>
      <c r="L30" s="8"/>
    </row>
    <row r="31" spans="1:12" ht="13.5" customHeight="1" x14ac:dyDescent="0.15">
      <c r="A31" s="129"/>
      <c r="B31" s="8"/>
      <c r="C31" s="23" t="s">
        <v>851</v>
      </c>
      <c r="D31" s="8"/>
      <c r="E31" s="8"/>
      <c r="F31" s="8"/>
      <c r="G31" s="8"/>
      <c r="H31" s="8"/>
      <c r="I31" s="362"/>
      <c r="J31" s="362"/>
      <c r="K31" s="362"/>
      <c r="L31" s="8"/>
    </row>
    <row r="32" spans="1:12" ht="13.5" customHeight="1" x14ac:dyDescent="0.15">
      <c r="A32" s="129"/>
      <c r="B32" s="8"/>
      <c r="C32" s="23" t="s">
        <v>841</v>
      </c>
      <c r="D32" s="8"/>
      <c r="E32" s="8"/>
      <c r="F32" s="8"/>
      <c r="G32" s="362"/>
      <c r="H32" s="362"/>
      <c r="I32" s="362"/>
      <c r="J32" s="362"/>
      <c r="K32" s="362"/>
      <c r="L32" s="8"/>
    </row>
    <row r="33" spans="1:12" ht="13.5" customHeight="1" x14ac:dyDescent="0.15">
      <c r="A33" s="129"/>
      <c r="B33" s="8"/>
      <c r="C33" s="23" t="s">
        <v>842</v>
      </c>
      <c r="D33" s="8"/>
      <c r="E33" s="8"/>
      <c r="F33" s="8"/>
      <c r="G33" s="363" t="s">
        <v>837</v>
      </c>
      <c r="H33" s="364"/>
      <c r="I33" s="364"/>
      <c r="J33" s="364"/>
      <c r="K33" s="365"/>
      <c r="L33" s="8"/>
    </row>
    <row r="34" spans="1:12" ht="13.5" customHeight="1" x14ac:dyDescent="0.15">
      <c r="A34" s="129"/>
      <c r="B34" s="8"/>
      <c r="C34" s="23" t="s">
        <v>852</v>
      </c>
      <c r="D34" s="8"/>
      <c r="E34" s="8"/>
      <c r="F34" s="8"/>
      <c r="G34" s="371" t="s">
        <v>840</v>
      </c>
      <c r="H34" s="372"/>
      <c r="I34" s="372"/>
      <c r="J34" s="372"/>
      <c r="K34" s="373"/>
      <c r="L34" s="8"/>
    </row>
    <row r="35" spans="1:12" ht="13.5" customHeight="1" x14ac:dyDescent="0.15">
      <c r="A35" s="129"/>
      <c r="B35" s="8"/>
      <c r="C35" s="23" t="s">
        <v>853</v>
      </c>
      <c r="D35" s="8"/>
      <c r="E35" s="8"/>
      <c r="F35" s="8"/>
      <c r="G35" s="371" t="s">
        <v>843</v>
      </c>
      <c r="H35" s="372"/>
      <c r="I35" s="372"/>
      <c r="J35" s="372"/>
      <c r="K35" s="373"/>
      <c r="L35" s="8"/>
    </row>
    <row r="36" spans="1:12" ht="13.5" customHeight="1" x14ac:dyDescent="0.15">
      <c r="A36" s="129"/>
      <c r="B36" s="8"/>
      <c r="C36" s="8"/>
      <c r="D36" s="8"/>
      <c r="E36" s="8"/>
      <c r="F36" s="8"/>
      <c r="G36" s="371"/>
      <c r="H36" s="372"/>
      <c r="I36" s="372"/>
      <c r="J36" s="372"/>
      <c r="K36" s="373"/>
      <c r="L36" s="8"/>
    </row>
    <row r="37" spans="1:12" ht="13.5" customHeight="1" x14ac:dyDescent="0.15">
      <c r="A37" s="129"/>
      <c r="B37" s="8"/>
      <c r="C37" s="17" t="s">
        <v>807</v>
      </c>
      <c r="D37" s="8"/>
      <c r="E37" s="8"/>
      <c r="F37" s="8"/>
      <c r="G37" s="371"/>
      <c r="H37" s="372"/>
      <c r="I37" s="372"/>
      <c r="J37" s="372"/>
      <c r="K37" s="373"/>
      <c r="L37" s="8"/>
    </row>
    <row r="38" spans="1:12" ht="13.5" customHeight="1" x14ac:dyDescent="0.15">
      <c r="A38" s="129"/>
      <c r="B38" s="8"/>
      <c r="C38" s="23" t="s">
        <v>854</v>
      </c>
      <c r="D38" s="8"/>
      <c r="E38" s="8"/>
      <c r="F38" s="8"/>
      <c r="G38" s="371"/>
      <c r="H38" s="372"/>
      <c r="I38" s="372"/>
      <c r="J38" s="372"/>
      <c r="K38" s="373"/>
      <c r="L38" s="8"/>
    </row>
    <row r="39" spans="1:12" ht="13.5" customHeight="1" x14ac:dyDescent="0.15">
      <c r="A39" s="129"/>
      <c r="B39" s="8"/>
      <c r="C39" s="23" t="s">
        <v>855</v>
      </c>
      <c r="D39" s="8"/>
      <c r="E39" s="8"/>
      <c r="F39" s="8"/>
      <c r="G39" s="371"/>
      <c r="H39" s="372"/>
      <c r="I39" s="372"/>
      <c r="J39" s="372"/>
      <c r="K39" s="373"/>
      <c r="L39" s="8"/>
    </row>
    <row r="40" spans="1:12" ht="13.5" customHeight="1" x14ac:dyDescent="0.15">
      <c r="A40" s="129"/>
      <c r="B40" s="8"/>
      <c r="C40" s="23" t="s">
        <v>856</v>
      </c>
      <c r="D40" s="8"/>
      <c r="E40" s="8"/>
      <c r="F40" s="8"/>
      <c r="G40" s="371"/>
      <c r="H40" s="372"/>
      <c r="I40" s="372"/>
      <c r="J40" s="372"/>
      <c r="K40" s="373"/>
      <c r="L40" s="8"/>
    </row>
    <row r="41" spans="1:12" ht="13.5" customHeight="1" x14ac:dyDescent="0.15">
      <c r="A41" s="129"/>
      <c r="B41" s="8"/>
      <c r="C41" s="23" t="s">
        <v>857</v>
      </c>
      <c r="D41" s="8"/>
      <c r="E41" s="8"/>
      <c r="F41" s="8"/>
      <c r="G41" s="374"/>
      <c r="H41" s="375"/>
      <c r="I41" s="375"/>
      <c r="J41" s="375"/>
      <c r="K41" s="376"/>
      <c r="L41" s="8"/>
    </row>
    <row r="42" spans="1:12" ht="13.5" customHeight="1" x14ac:dyDescent="0.15">
      <c r="A42" s="129"/>
      <c r="B42" s="8"/>
      <c r="C42" s="23" t="s">
        <v>1191</v>
      </c>
      <c r="D42" s="8"/>
      <c r="E42" s="8"/>
      <c r="F42" s="8"/>
      <c r="G42" s="8"/>
      <c r="H42" s="8"/>
      <c r="I42" s="8"/>
      <c r="J42" s="8"/>
      <c r="K42" s="370" t="s">
        <v>672</v>
      </c>
      <c r="L42" s="8"/>
    </row>
    <row r="43" spans="1:12" ht="13.5" customHeight="1" x14ac:dyDescent="0.15">
      <c r="A43" s="129"/>
      <c r="B43" s="8"/>
      <c r="C43" s="23" t="s">
        <v>1192</v>
      </c>
      <c r="D43" s="8"/>
      <c r="E43" s="8"/>
      <c r="F43" s="8"/>
      <c r="G43" s="8"/>
      <c r="H43" s="8"/>
      <c r="I43" s="8"/>
      <c r="J43" s="8"/>
      <c r="K43" s="370"/>
      <c r="L43" s="8"/>
    </row>
    <row r="44" spans="1:12" ht="13.5" customHeight="1" x14ac:dyDescent="0.15">
      <c r="A44" s="129"/>
      <c r="B44" s="8"/>
      <c r="C44" s="23" t="s">
        <v>858</v>
      </c>
      <c r="D44" s="8"/>
      <c r="E44" s="8"/>
      <c r="F44" s="8"/>
      <c r="G44" s="8"/>
      <c r="H44" s="8"/>
      <c r="I44" s="8"/>
      <c r="J44" s="8"/>
      <c r="K44" s="370"/>
      <c r="L44" s="8"/>
    </row>
    <row r="45" spans="1:12" x14ac:dyDescent="0.15">
      <c r="B45" s="8"/>
      <c r="C45" s="8"/>
      <c r="D45" s="8"/>
      <c r="E45" s="8"/>
      <c r="F45" s="8"/>
      <c r="G45" s="8"/>
      <c r="H45" s="8"/>
      <c r="I45" s="8"/>
      <c r="J45" s="8"/>
      <c r="K45" s="8"/>
      <c r="L45" s="8"/>
    </row>
    <row r="47" spans="1:12" x14ac:dyDescent="0.15">
      <c r="J47" s="251"/>
    </row>
    <row r="48" spans="1:12" x14ac:dyDescent="0.15">
      <c r="J48" s="251"/>
    </row>
  </sheetData>
  <sheetProtection algorithmName="SHA-512" hashValue="jGWXu2GskqglFySAVwIUrk55H6khfRUu5BnNpd+P97WcKspYcwZOFkjGLmQOrfPKUzZAFGt0v1hJ6bM7qDLLtQ==" saltValue="OFaPQtauHUOF6/Q+TNyWLg==" spinCount="100000" sheet="1" objects="1" scenarios="1"/>
  <phoneticPr fontId="2"/>
  <dataValidations count="1">
    <dataValidation type="date" operator="greaterThanOrEqual" allowBlank="1" showInputMessage="1" showErrorMessage="1" sqref="H4" xr:uid="{00000000-0002-0000-0000-000000000000}">
      <formula1>1</formula1>
    </dataValidation>
  </dataValidations>
  <pageMargins left="0.78740157480314965" right="0.39370078740157483" top="0.59055118110236227" bottom="0" header="0.39370078740157483" footer="0"/>
  <pageSetup paperSize="9" scale="90" orientation="landscape" r:id="rId1"/>
  <headerFooter alignWithMargins="0">
    <oddHeader>&amp;L&amp;10株式会社山陽メディアネット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43"/>
  <sheetViews>
    <sheetView topLeftCell="B1" zoomScale="90" zoomScaleNormal="75" zoomScaleSheetLayoutView="80" workbookViewId="0">
      <selection activeCell="E8" sqref="E8"/>
    </sheetView>
  </sheetViews>
  <sheetFormatPr defaultRowHeight="13.5" x14ac:dyDescent="0.15"/>
  <cols>
    <col min="1" max="1" width="3.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82" customWidth="1"/>
    <col min="19" max="19" width="7.125" style="55" customWidth="1"/>
    <col min="20" max="20" width="5.625" style="55" customWidth="1"/>
    <col min="21" max="21" width="6.625" style="75" customWidth="1"/>
    <col min="22" max="22" width="3.125" style="5" customWidth="1"/>
    <col min="23" max="23" width="7.125" style="54"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2025年4月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455</v>
      </c>
    </row>
    <row r="4" spans="1:31" ht="5.0999999999999996" customHeight="1" x14ac:dyDescent="0.15">
      <c r="A4" s="345"/>
      <c r="B4" s="108"/>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809</v>
      </c>
      <c r="X5" s="189" t="s">
        <v>5</v>
      </c>
      <c r="Y5" s="190" t="s">
        <v>6</v>
      </c>
      <c r="Z5" s="187"/>
      <c r="AA5" s="188" t="s">
        <v>808</v>
      </c>
      <c r="AB5" s="189" t="s">
        <v>5</v>
      </c>
      <c r="AC5" s="190" t="s">
        <v>6</v>
      </c>
      <c r="AD5" s="191">
        <v>8</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1142</v>
      </c>
      <c r="C7" s="63"/>
      <c r="D7" s="171"/>
      <c r="E7" s="173"/>
      <c r="F7" s="100"/>
      <c r="G7" s="63"/>
      <c r="H7" s="182"/>
      <c r="I7" s="183"/>
      <c r="J7" s="100"/>
      <c r="K7" s="63"/>
      <c r="L7" s="182" t="s">
        <v>473</v>
      </c>
      <c r="M7" s="183">
        <f>D20+H20+P20+L20+T20+X20+AB20</f>
        <v>6500</v>
      </c>
      <c r="N7" s="100"/>
      <c r="O7" s="63"/>
      <c r="P7" s="182" t="s">
        <v>474</v>
      </c>
      <c r="Q7" s="294">
        <f>E20+M20+I20+Q20+U20+Y20+AC20</f>
        <v>0</v>
      </c>
      <c r="R7" s="101"/>
      <c r="S7" s="64"/>
      <c r="T7" s="176"/>
      <c r="U7" s="177"/>
      <c r="V7" s="289"/>
      <c r="W7" s="290"/>
      <c r="X7" s="291"/>
      <c r="Y7" s="292"/>
      <c r="Z7" s="289"/>
      <c r="AA7" s="290"/>
      <c r="AB7" s="291"/>
      <c r="AC7" s="293"/>
      <c r="AD7" s="29"/>
      <c r="AE7" s="31"/>
    </row>
    <row r="8" spans="1:31" s="34" customFormat="1" ht="15.95" customHeight="1" x14ac:dyDescent="0.15">
      <c r="A8" s="344" t="s">
        <v>512</v>
      </c>
      <c r="B8" s="36" t="s">
        <v>386</v>
      </c>
      <c r="C8" s="58" t="s">
        <v>180</v>
      </c>
      <c r="D8" s="165">
        <v>1550</v>
      </c>
      <c r="E8" s="136"/>
      <c r="F8" s="36"/>
      <c r="G8" s="58"/>
      <c r="H8" s="174" t="s">
        <v>57</v>
      </c>
      <c r="I8" s="135"/>
      <c r="J8" s="36" t="s">
        <v>562</v>
      </c>
      <c r="K8" s="58" t="s">
        <v>180</v>
      </c>
      <c r="L8" s="174">
        <v>350</v>
      </c>
      <c r="M8" s="136"/>
      <c r="N8" s="36"/>
      <c r="O8" s="58"/>
      <c r="P8" s="174" t="s">
        <v>875</v>
      </c>
      <c r="Q8" s="135"/>
      <c r="R8" s="195"/>
      <c r="S8" s="148"/>
      <c r="T8" s="174" t="s">
        <v>57</v>
      </c>
      <c r="U8" s="136"/>
      <c r="V8" s="36" t="s">
        <v>568</v>
      </c>
      <c r="W8" s="58" t="s">
        <v>180</v>
      </c>
      <c r="X8" s="165">
        <v>50</v>
      </c>
      <c r="Y8" s="136"/>
      <c r="Z8" s="36"/>
      <c r="AA8" s="58"/>
      <c r="AB8" s="174"/>
      <c r="AC8" s="135"/>
      <c r="AD8" s="29" t="s">
        <v>485</v>
      </c>
    </row>
    <row r="9" spans="1:31" s="34" customFormat="1" ht="15.95" customHeight="1" x14ac:dyDescent="0.15">
      <c r="A9" s="344" t="s">
        <v>512</v>
      </c>
      <c r="B9" s="36" t="s">
        <v>592</v>
      </c>
      <c r="C9" s="58" t="s">
        <v>591</v>
      </c>
      <c r="D9" s="165">
        <v>150</v>
      </c>
      <c r="E9" s="136"/>
      <c r="F9" s="36"/>
      <c r="G9" s="58"/>
      <c r="H9" s="175" t="s">
        <v>57</v>
      </c>
      <c r="I9" s="135"/>
      <c r="J9" s="36"/>
      <c r="K9" s="58"/>
      <c r="L9" s="175" t="s">
        <v>57</v>
      </c>
      <c r="M9" s="135"/>
      <c r="N9" s="36"/>
      <c r="O9" s="58"/>
      <c r="P9" s="175" t="s">
        <v>875</v>
      </c>
      <c r="Q9" s="135"/>
      <c r="R9" s="195"/>
      <c r="S9" s="148"/>
      <c r="T9" s="175" t="s">
        <v>57</v>
      </c>
      <c r="U9" s="136"/>
      <c r="V9" s="36"/>
      <c r="W9" s="58"/>
      <c r="X9" s="165"/>
      <c r="Y9" s="135"/>
      <c r="Z9" s="36"/>
      <c r="AA9" s="58"/>
      <c r="AB9" s="174"/>
      <c r="AC9" s="135"/>
      <c r="AD9" s="33" t="s">
        <v>181</v>
      </c>
    </row>
    <row r="10" spans="1:31" s="34" customFormat="1" ht="15.95" customHeight="1" x14ac:dyDescent="0.15">
      <c r="A10" s="344" t="s">
        <v>512</v>
      </c>
      <c r="B10" s="35" t="s">
        <v>593</v>
      </c>
      <c r="C10" s="56" t="s">
        <v>182</v>
      </c>
      <c r="D10" s="166">
        <v>350</v>
      </c>
      <c r="E10" s="136"/>
      <c r="F10" s="35"/>
      <c r="G10" s="56"/>
      <c r="H10" s="175" t="s">
        <v>57</v>
      </c>
      <c r="I10" s="136"/>
      <c r="J10" s="35"/>
      <c r="K10" s="56"/>
      <c r="L10" s="175" t="s">
        <v>57</v>
      </c>
      <c r="M10" s="136"/>
      <c r="N10" s="35"/>
      <c r="O10" s="56"/>
      <c r="P10" s="175" t="s">
        <v>57</v>
      </c>
      <c r="Q10" s="136"/>
      <c r="R10" s="195"/>
      <c r="S10" s="148"/>
      <c r="T10" s="175" t="s">
        <v>57</v>
      </c>
      <c r="U10" s="136"/>
      <c r="V10" s="35"/>
      <c r="W10" s="56"/>
      <c r="X10" s="166"/>
      <c r="Y10" s="136"/>
      <c r="Z10" s="35"/>
      <c r="AA10" s="56"/>
      <c r="AB10" s="175"/>
      <c r="AC10" s="136"/>
      <c r="AD10" s="33" t="s">
        <v>17</v>
      </c>
    </row>
    <row r="11" spans="1:31" s="34" customFormat="1" ht="15.95" customHeight="1" x14ac:dyDescent="0.15">
      <c r="A11" s="344" t="s">
        <v>512</v>
      </c>
      <c r="B11" s="35" t="s">
        <v>387</v>
      </c>
      <c r="C11" s="56" t="s">
        <v>184</v>
      </c>
      <c r="D11" s="166">
        <v>200</v>
      </c>
      <c r="E11" s="136"/>
      <c r="F11" s="35"/>
      <c r="G11" s="56"/>
      <c r="H11" s="175" t="s">
        <v>57</v>
      </c>
      <c r="I11" s="136"/>
      <c r="J11" s="35"/>
      <c r="K11" s="56"/>
      <c r="L11" s="175"/>
      <c r="M11" s="136"/>
      <c r="N11" s="35"/>
      <c r="O11" s="56"/>
      <c r="P11" s="175" t="s">
        <v>57</v>
      </c>
      <c r="Q11" s="136"/>
      <c r="R11" s="195"/>
      <c r="S11" s="148"/>
      <c r="T11" s="175" t="s">
        <v>57</v>
      </c>
      <c r="U11" s="136"/>
      <c r="V11" s="35"/>
      <c r="W11" s="56"/>
      <c r="X11" s="166"/>
      <c r="Y11" s="136"/>
      <c r="Z11" s="35"/>
      <c r="AA11" s="56"/>
      <c r="AB11" s="175"/>
      <c r="AC11" s="136"/>
      <c r="AD11" s="33"/>
    </row>
    <row r="12" spans="1:31" s="34" customFormat="1" ht="15.95" customHeight="1" x14ac:dyDescent="0.15">
      <c r="A12" s="344" t="s">
        <v>512</v>
      </c>
      <c r="B12" s="36" t="s">
        <v>388</v>
      </c>
      <c r="C12" s="58" t="s">
        <v>185</v>
      </c>
      <c r="D12" s="165">
        <v>250</v>
      </c>
      <c r="E12" s="136"/>
      <c r="F12" s="36"/>
      <c r="G12" s="58"/>
      <c r="H12" s="174" t="s">
        <v>57</v>
      </c>
      <c r="I12" s="135"/>
      <c r="J12" s="36"/>
      <c r="K12" s="58"/>
      <c r="L12" s="174" t="s">
        <v>57</v>
      </c>
      <c r="M12" s="135"/>
      <c r="N12" s="36"/>
      <c r="O12" s="58"/>
      <c r="P12" s="174" t="s">
        <v>57</v>
      </c>
      <c r="Q12" s="135"/>
      <c r="R12" s="195"/>
      <c r="S12" s="148"/>
      <c r="T12" s="174" t="s">
        <v>57</v>
      </c>
      <c r="U12" s="136"/>
      <c r="V12" s="36"/>
      <c r="W12" s="58"/>
      <c r="X12" s="165"/>
      <c r="Y12" s="135"/>
      <c r="Z12" s="36"/>
      <c r="AA12" s="58"/>
      <c r="AB12" s="174"/>
      <c r="AC12" s="135"/>
      <c r="AD12" s="33" t="s">
        <v>693</v>
      </c>
    </row>
    <row r="13" spans="1:31" s="34" customFormat="1" ht="15.95" customHeight="1" x14ac:dyDescent="0.15">
      <c r="A13" s="344" t="s">
        <v>512</v>
      </c>
      <c r="B13" s="38" t="s">
        <v>389</v>
      </c>
      <c r="C13" s="57" t="s">
        <v>186</v>
      </c>
      <c r="D13" s="168">
        <v>450</v>
      </c>
      <c r="E13" s="137"/>
      <c r="F13" s="38"/>
      <c r="G13" s="57"/>
      <c r="H13" s="179" t="s">
        <v>57</v>
      </c>
      <c r="I13" s="137"/>
      <c r="J13" s="38"/>
      <c r="K13" s="57"/>
      <c r="L13" s="179"/>
      <c r="M13" s="137"/>
      <c r="N13" s="38"/>
      <c r="O13" s="57"/>
      <c r="P13" s="179" t="s">
        <v>57</v>
      </c>
      <c r="Q13" s="137"/>
      <c r="R13" s="196"/>
      <c r="S13" s="149"/>
      <c r="T13" s="179" t="s">
        <v>57</v>
      </c>
      <c r="U13" s="137"/>
      <c r="V13" s="38"/>
      <c r="W13" s="57"/>
      <c r="X13" s="168"/>
      <c r="Y13" s="137"/>
      <c r="Z13" s="38"/>
      <c r="AA13" s="57"/>
      <c r="AB13" s="179"/>
      <c r="AC13" s="137"/>
      <c r="AD13" s="33" t="s">
        <v>694</v>
      </c>
    </row>
    <row r="14" spans="1:31" s="34" customFormat="1" ht="15.95" customHeight="1" x14ac:dyDescent="0.15">
      <c r="A14" s="344" t="s">
        <v>512</v>
      </c>
      <c r="B14" s="36" t="s">
        <v>390</v>
      </c>
      <c r="C14" s="58" t="s">
        <v>183</v>
      </c>
      <c r="D14" s="165">
        <v>900</v>
      </c>
      <c r="E14" s="135"/>
      <c r="F14" s="36"/>
      <c r="G14" s="58"/>
      <c r="H14" s="174" t="s">
        <v>57</v>
      </c>
      <c r="I14" s="135"/>
      <c r="J14" s="36" t="s">
        <v>563</v>
      </c>
      <c r="K14" s="58" t="s">
        <v>183</v>
      </c>
      <c r="L14" s="174">
        <v>200</v>
      </c>
      <c r="M14" s="136"/>
      <c r="N14" s="36"/>
      <c r="O14" s="58"/>
      <c r="P14" s="174" t="s">
        <v>57</v>
      </c>
      <c r="Q14" s="153"/>
      <c r="R14" s="209"/>
      <c r="S14" s="112"/>
      <c r="T14" s="174" t="s">
        <v>57</v>
      </c>
      <c r="U14" s="154"/>
      <c r="V14" s="36"/>
      <c r="W14" s="58"/>
      <c r="X14" s="165"/>
      <c r="Y14" s="135"/>
      <c r="Z14" s="36"/>
      <c r="AA14" s="58"/>
      <c r="AB14" s="174"/>
      <c r="AC14" s="135"/>
      <c r="AD14" s="33" t="s">
        <v>695</v>
      </c>
    </row>
    <row r="15" spans="1:31" s="34" customFormat="1" ht="15.95" customHeight="1" x14ac:dyDescent="0.15">
      <c r="A15" s="344" t="s">
        <v>512</v>
      </c>
      <c r="B15" s="40" t="s">
        <v>391</v>
      </c>
      <c r="C15" s="65" t="s">
        <v>187</v>
      </c>
      <c r="D15" s="167">
        <v>100</v>
      </c>
      <c r="E15" s="136"/>
      <c r="F15" s="40"/>
      <c r="G15" s="65"/>
      <c r="H15" s="180"/>
      <c r="I15" s="138"/>
      <c r="J15" s="40"/>
      <c r="K15" s="65"/>
      <c r="L15" s="180"/>
      <c r="M15" s="138"/>
      <c r="N15" s="40"/>
      <c r="O15" s="65"/>
      <c r="P15" s="180" t="s">
        <v>57</v>
      </c>
      <c r="Q15" s="155"/>
      <c r="R15" s="209"/>
      <c r="S15" s="112"/>
      <c r="T15" s="180" t="s">
        <v>57</v>
      </c>
      <c r="U15" s="154"/>
      <c r="V15" s="40"/>
      <c r="W15" s="65"/>
      <c r="X15" s="167"/>
      <c r="Y15" s="138"/>
      <c r="Z15" s="40"/>
      <c r="AA15" s="65"/>
      <c r="AB15" s="180"/>
      <c r="AC15" s="138"/>
      <c r="AD15" s="33"/>
    </row>
    <row r="16" spans="1:31" s="34" customFormat="1" ht="15.95" customHeight="1" x14ac:dyDescent="0.15">
      <c r="A16" s="344" t="s">
        <v>512</v>
      </c>
      <c r="B16" s="35" t="s">
        <v>392</v>
      </c>
      <c r="C16" s="56" t="s">
        <v>805</v>
      </c>
      <c r="D16" s="166">
        <v>200</v>
      </c>
      <c r="E16" s="136"/>
      <c r="F16" s="35"/>
      <c r="G16" s="56"/>
      <c r="H16" s="175" t="s">
        <v>57</v>
      </c>
      <c r="I16" s="136"/>
      <c r="J16" s="35"/>
      <c r="K16" s="56"/>
      <c r="L16" s="175"/>
      <c r="M16" s="136"/>
      <c r="N16" s="35"/>
      <c r="O16" s="56"/>
      <c r="P16" s="175" t="s">
        <v>57</v>
      </c>
      <c r="Q16" s="154"/>
      <c r="R16" s="209"/>
      <c r="S16" s="112"/>
      <c r="T16" s="175"/>
      <c r="U16" s="154"/>
      <c r="V16" s="35"/>
      <c r="W16" s="56"/>
      <c r="X16" s="166"/>
      <c r="Y16" s="136"/>
      <c r="Z16" s="35"/>
      <c r="AA16" s="56"/>
      <c r="AB16" s="175"/>
      <c r="AC16" s="136"/>
      <c r="AD16" s="33" t="s">
        <v>191</v>
      </c>
    </row>
    <row r="17" spans="1:31" s="34" customFormat="1" ht="15.95" customHeight="1" x14ac:dyDescent="0.15">
      <c r="A17" s="344" t="s">
        <v>512</v>
      </c>
      <c r="B17" s="40" t="s">
        <v>945</v>
      </c>
      <c r="C17" s="65" t="s">
        <v>188</v>
      </c>
      <c r="D17" s="167">
        <v>450</v>
      </c>
      <c r="E17" s="136"/>
      <c r="F17" s="40"/>
      <c r="G17" s="65"/>
      <c r="H17" s="180" t="s">
        <v>57</v>
      </c>
      <c r="I17" s="138"/>
      <c r="J17" s="40" t="s">
        <v>564</v>
      </c>
      <c r="K17" s="65" t="s">
        <v>189</v>
      </c>
      <c r="L17" s="180">
        <v>150</v>
      </c>
      <c r="M17" s="136"/>
      <c r="N17" s="40"/>
      <c r="O17" s="65"/>
      <c r="P17" s="180" t="s">
        <v>57</v>
      </c>
      <c r="Q17" s="155"/>
      <c r="R17" s="209"/>
      <c r="S17" s="112"/>
      <c r="T17" s="180" t="s">
        <v>57</v>
      </c>
      <c r="U17" s="154"/>
      <c r="V17" s="40"/>
      <c r="W17" s="65"/>
      <c r="X17" s="167"/>
      <c r="Y17" s="138"/>
      <c r="Z17" s="40"/>
      <c r="AA17" s="65"/>
      <c r="AB17" s="180"/>
      <c r="AC17" s="138"/>
      <c r="AD17" s="33" t="s">
        <v>192</v>
      </c>
    </row>
    <row r="18" spans="1:31" s="34" customFormat="1" ht="15.95" customHeight="1" x14ac:dyDescent="0.15">
      <c r="A18" s="344" t="s">
        <v>512</v>
      </c>
      <c r="B18" s="38" t="s">
        <v>393</v>
      </c>
      <c r="C18" s="57" t="s">
        <v>190</v>
      </c>
      <c r="D18" s="168">
        <v>350</v>
      </c>
      <c r="E18" s="137"/>
      <c r="F18" s="38"/>
      <c r="G18" s="57"/>
      <c r="H18" s="179" t="s">
        <v>57</v>
      </c>
      <c r="I18" s="137"/>
      <c r="J18" s="38" t="s">
        <v>816</v>
      </c>
      <c r="K18" s="57" t="s">
        <v>817</v>
      </c>
      <c r="L18" s="179">
        <v>50</v>
      </c>
      <c r="M18" s="136"/>
      <c r="N18" s="38"/>
      <c r="O18" s="57"/>
      <c r="P18" s="179" t="s">
        <v>57</v>
      </c>
      <c r="Q18" s="156"/>
      <c r="R18" s="210"/>
      <c r="S18" s="113"/>
      <c r="T18" s="179" t="s">
        <v>57</v>
      </c>
      <c r="U18" s="156"/>
      <c r="V18" s="38"/>
      <c r="W18" s="57"/>
      <c r="X18" s="168"/>
      <c r="Y18" s="137"/>
      <c r="Z18" s="38"/>
      <c r="AA18" s="57"/>
      <c r="AB18" s="179"/>
      <c r="AC18" s="137"/>
      <c r="AD18" s="33" t="s">
        <v>17</v>
      </c>
    </row>
    <row r="19" spans="1:31" s="34" customFormat="1" ht="15.95" customHeight="1" x14ac:dyDescent="0.15">
      <c r="A19" s="344" t="s">
        <v>512</v>
      </c>
      <c r="B19" s="404" t="s">
        <v>398</v>
      </c>
      <c r="C19" s="405" t="s">
        <v>196</v>
      </c>
      <c r="D19" s="406">
        <v>750</v>
      </c>
      <c r="E19" s="137"/>
      <c r="F19" s="404"/>
      <c r="G19" s="405"/>
      <c r="H19" s="408" t="s">
        <v>57</v>
      </c>
      <c r="I19" s="407"/>
      <c r="J19" s="404"/>
      <c r="K19" s="405"/>
      <c r="L19" s="408" t="s">
        <v>57</v>
      </c>
      <c r="M19" s="158"/>
      <c r="N19" s="404"/>
      <c r="O19" s="405"/>
      <c r="P19" s="408" t="s">
        <v>57</v>
      </c>
      <c r="Q19" s="421"/>
      <c r="R19" s="409"/>
      <c r="S19" s="410"/>
      <c r="T19" s="408" t="s">
        <v>57</v>
      </c>
      <c r="U19" s="421"/>
      <c r="V19" s="404"/>
      <c r="W19" s="405"/>
      <c r="X19" s="406"/>
      <c r="Y19" s="407"/>
      <c r="Z19" s="404"/>
      <c r="AA19" s="405"/>
      <c r="AB19" s="408"/>
      <c r="AC19" s="407"/>
    </row>
    <row r="20" spans="1:31" s="34" customFormat="1" ht="15.95" customHeight="1" x14ac:dyDescent="0.15">
      <c r="A20" s="344"/>
      <c r="B20" s="39"/>
      <c r="C20" s="426" t="s">
        <v>701</v>
      </c>
      <c r="D20" s="402">
        <f>SUM(D8:D19)</f>
        <v>5700</v>
      </c>
      <c r="E20" s="163">
        <f>SUM(E8:E19)</f>
        <v>0</v>
      </c>
      <c r="F20" s="39"/>
      <c r="G20" s="401"/>
      <c r="H20" s="205"/>
      <c r="I20" s="206"/>
      <c r="J20" s="39"/>
      <c r="K20" s="426" t="s">
        <v>701</v>
      </c>
      <c r="L20" s="402">
        <f>SUM(L8:L19)</f>
        <v>750</v>
      </c>
      <c r="M20" s="163">
        <f>SUM(M8:M19)</f>
        <v>0</v>
      </c>
      <c r="N20" s="39"/>
      <c r="O20" s="426"/>
      <c r="P20" s="402"/>
      <c r="Q20" s="163"/>
      <c r="R20" s="240"/>
      <c r="S20" s="140"/>
      <c r="T20" s="140"/>
      <c r="U20" s="403"/>
      <c r="V20" s="39"/>
      <c r="W20" s="426" t="s">
        <v>701</v>
      </c>
      <c r="X20" s="402">
        <f>SUM(X8:X19)</f>
        <v>50</v>
      </c>
      <c r="Y20" s="163">
        <f>SUM(Y8:Y19)</f>
        <v>0</v>
      </c>
      <c r="Z20" s="39"/>
      <c r="AA20" s="401"/>
      <c r="AB20" s="205"/>
      <c r="AC20" s="206"/>
      <c r="AD20" s="33"/>
    </row>
    <row r="21" spans="1:31" s="34" customFormat="1" ht="15.95" customHeight="1" x14ac:dyDescent="0.15">
      <c r="A21" s="344"/>
      <c r="B21" s="109" t="s">
        <v>1143</v>
      </c>
      <c r="C21" s="63"/>
      <c r="D21" s="171"/>
      <c r="E21" s="173"/>
      <c r="F21" s="100"/>
      <c r="G21" s="63"/>
      <c r="H21" s="182"/>
      <c r="I21" s="183"/>
      <c r="J21" s="100"/>
      <c r="K21" s="63"/>
      <c r="L21" s="182" t="s">
        <v>722</v>
      </c>
      <c r="M21" s="183">
        <f>D27+H27+P27+L27+T27+X27+AB27</f>
        <v>2150</v>
      </c>
      <c r="N21" s="100"/>
      <c r="O21" s="63"/>
      <c r="P21" s="182" t="s">
        <v>723</v>
      </c>
      <c r="Q21" s="294">
        <f>E27+M27+I27+Q27+U27+Y27+AC27</f>
        <v>0</v>
      </c>
      <c r="R21" s="101"/>
      <c r="S21" s="64"/>
      <c r="T21" s="176"/>
      <c r="U21" s="177"/>
      <c r="V21" s="289"/>
      <c r="W21" s="290"/>
      <c r="X21" s="291"/>
      <c r="Y21" s="292"/>
      <c r="Z21" s="289"/>
      <c r="AA21" s="290"/>
      <c r="AB21" s="291"/>
      <c r="AC21" s="293"/>
      <c r="AD21" s="33"/>
    </row>
    <row r="22" spans="1:31" s="34" customFormat="1" ht="15.95" customHeight="1" x14ac:dyDescent="0.15">
      <c r="A22" s="344" t="s">
        <v>512</v>
      </c>
      <c r="B22" s="38" t="s">
        <v>322</v>
      </c>
      <c r="C22" s="57" t="s">
        <v>804</v>
      </c>
      <c r="D22" s="168">
        <v>900</v>
      </c>
      <c r="E22" s="136"/>
      <c r="F22" s="38"/>
      <c r="G22" s="57"/>
      <c r="H22" s="179" t="s">
        <v>57</v>
      </c>
      <c r="I22" s="137"/>
      <c r="J22" s="38"/>
      <c r="K22" s="57"/>
      <c r="L22" s="179" t="s">
        <v>57</v>
      </c>
      <c r="M22" s="137"/>
      <c r="N22" s="38"/>
      <c r="O22" s="57"/>
      <c r="P22" s="179" t="s">
        <v>57</v>
      </c>
      <c r="Q22" s="137"/>
      <c r="R22" s="38"/>
      <c r="S22" s="57"/>
      <c r="T22" s="179" t="s">
        <v>57</v>
      </c>
      <c r="U22" s="137"/>
      <c r="V22" s="196"/>
      <c r="W22" s="103"/>
      <c r="X22" s="103"/>
      <c r="Y22" s="137"/>
      <c r="Z22" s="38"/>
      <c r="AA22" s="57"/>
      <c r="AB22" s="179"/>
      <c r="AC22" s="137"/>
      <c r="AD22" s="33"/>
    </row>
    <row r="23" spans="1:31" s="34" customFormat="1" ht="15.95" customHeight="1" x14ac:dyDescent="0.15">
      <c r="A23" s="344" t="s">
        <v>512</v>
      </c>
      <c r="B23" s="35"/>
      <c r="C23" s="56"/>
      <c r="D23" s="166"/>
      <c r="E23" s="161"/>
      <c r="F23" s="35"/>
      <c r="G23" s="56"/>
      <c r="H23" s="175"/>
      <c r="I23" s="136"/>
      <c r="J23" s="35"/>
      <c r="K23" s="56"/>
      <c r="L23" s="175"/>
      <c r="M23" s="136"/>
      <c r="N23" s="35"/>
      <c r="O23" s="56"/>
      <c r="P23" s="175"/>
      <c r="Q23" s="154"/>
      <c r="R23" s="209"/>
      <c r="S23" s="112"/>
      <c r="T23" s="175"/>
      <c r="U23" s="154"/>
      <c r="V23" s="35"/>
      <c r="W23" s="56"/>
      <c r="X23" s="166"/>
      <c r="Y23" s="136"/>
      <c r="Z23" s="35"/>
      <c r="AA23" s="56"/>
      <c r="AB23" s="175"/>
      <c r="AC23" s="136"/>
      <c r="AD23" s="33"/>
    </row>
    <row r="24" spans="1:31" s="34" customFormat="1" ht="15.95" customHeight="1" x14ac:dyDescent="0.15">
      <c r="A24" s="344" t="s">
        <v>512</v>
      </c>
      <c r="B24" s="35" t="s">
        <v>395</v>
      </c>
      <c r="C24" s="56" t="s">
        <v>193</v>
      </c>
      <c r="D24" s="166">
        <v>650</v>
      </c>
      <c r="E24" s="136"/>
      <c r="F24" s="35"/>
      <c r="G24" s="56"/>
      <c r="H24" s="175" t="s">
        <v>57</v>
      </c>
      <c r="I24" s="136"/>
      <c r="J24" s="35"/>
      <c r="K24" s="56"/>
      <c r="L24" s="175" t="s">
        <v>57</v>
      </c>
      <c r="M24" s="136"/>
      <c r="N24" s="35"/>
      <c r="O24" s="56"/>
      <c r="P24" s="175" t="s">
        <v>57</v>
      </c>
      <c r="Q24" s="154"/>
      <c r="R24" s="209"/>
      <c r="S24" s="112"/>
      <c r="T24" s="175" t="s">
        <v>57</v>
      </c>
      <c r="U24" s="154"/>
      <c r="V24" s="35"/>
      <c r="W24" s="56"/>
      <c r="X24" s="166"/>
      <c r="Y24" s="136"/>
      <c r="Z24" s="35"/>
      <c r="AA24" s="56"/>
      <c r="AB24" s="175"/>
      <c r="AC24" s="136"/>
      <c r="AD24" s="33"/>
    </row>
    <row r="25" spans="1:31" s="34" customFormat="1" ht="15.95" customHeight="1" x14ac:dyDescent="0.15">
      <c r="A25" s="344" t="s">
        <v>512</v>
      </c>
      <c r="B25" s="35" t="s">
        <v>396</v>
      </c>
      <c r="C25" s="56" t="s">
        <v>194</v>
      </c>
      <c r="D25" s="166">
        <v>200</v>
      </c>
      <c r="E25" s="136"/>
      <c r="F25" s="35"/>
      <c r="G25" s="56"/>
      <c r="H25" s="175" t="s">
        <v>57</v>
      </c>
      <c r="I25" s="136"/>
      <c r="J25" s="35"/>
      <c r="K25" s="56"/>
      <c r="L25" s="175" t="s">
        <v>57</v>
      </c>
      <c r="M25" s="136"/>
      <c r="N25" s="35"/>
      <c r="O25" s="56"/>
      <c r="P25" s="175" t="s">
        <v>57</v>
      </c>
      <c r="Q25" s="154"/>
      <c r="R25" s="209"/>
      <c r="S25" s="112"/>
      <c r="T25" s="175" t="s">
        <v>57</v>
      </c>
      <c r="U25" s="154"/>
      <c r="V25" s="35"/>
      <c r="W25" s="56"/>
      <c r="X25" s="166"/>
      <c r="Y25" s="136"/>
      <c r="Z25" s="35"/>
      <c r="AA25" s="56"/>
      <c r="AB25" s="175"/>
      <c r="AC25" s="136"/>
      <c r="AD25" s="33"/>
    </row>
    <row r="26" spans="1:31" s="34" customFormat="1" ht="15.95" customHeight="1" x14ac:dyDescent="0.15">
      <c r="A26" s="344" t="s">
        <v>512</v>
      </c>
      <c r="B26" s="38" t="s">
        <v>397</v>
      </c>
      <c r="C26" s="57" t="s">
        <v>195</v>
      </c>
      <c r="D26" s="168">
        <v>400</v>
      </c>
      <c r="E26" s="136"/>
      <c r="F26" s="38"/>
      <c r="G26" s="57"/>
      <c r="H26" s="179" t="s">
        <v>57</v>
      </c>
      <c r="I26" s="137"/>
      <c r="J26" s="38"/>
      <c r="K26" s="57"/>
      <c r="L26" s="179" t="s">
        <v>57</v>
      </c>
      <c r="M26" s="137"/>
      <c r="N26" s="38"/>
      <c r="O26" s="57"/>
      <c r="P26" s="179" t="s">
        <v>57</v>
      </c>
      <c r="Q26" s="156"/>
      <c r="R26" s="210"/>
      <c r="S26" s="113"/>
      <c r="T26" s="179" t="s">
        <v>57</v>
      </c>
      <c r="U26" s="156"/>
      <c r="V26" s="38"/>
      <c r="W26" s="57"/>
      <c r="X26" s="168"/>
      <c r="Y26" s="137"/>
      <c r="Z26" s="38"/>
      <c r="AA26" s="57"/>
      <c r="AB26" s="179"/>
      <c r="AC26" s="137"/>
    </row>
    <row r="27" spans="1:31" s="34" customFormat="1" ht="15.95" customHeight="1" x14ac:dyDescent="0.15">
      <c r="A27" s="344"/>
      <c r="B27" s="39"/>
      <c r="C27" s="426" t="s">
        <v>701</v>
      </c>
      <c r="D27" s="194">
        <f>SUM(D22:D26)</f>
        <v>2150</v>
      </c>
      <c r="E27" s="197">
        <f>SUM(E22:E26)</f>
        <v>0</v>
      </c>
      <c r="F27" s="45"/>
      <c r="G27" s="78"/>
      <c r="H27" s="194"/>
      <c r="I27" s="197"/>
      <c r="J27" s="45"/>
      <c r="K27" s="78"/>
      <c r="L27" s="194"/>
      <c r="M27" s="197"/>
      <c r="N27" s="45"/>
      <c r="O27" s="78"/>
      <c r="P27" s="194"/>
      <c r="Q27" s="197"/>
      <c r="R27" s="45"/>
      <c r="S27" s="78"/>
      <c r="T27" s="194"/>
      <c r="U27" s="197"/>
      <c r="V27" s="45"/>
      <c r="W27" s="78"/>
      <c r="X27" s="194"/>
      <c r="Y27" s="197"/>
      <c r="Z27" s="45"/>
      <c r="AA27" s="78"/>
      <c r="AB27" s="194"/>
      <c r="AC27" s="197"/>
      <c r="AD27" s="33"/>
    </row>
    <row r="28" spans="1:31" ht="15.95" customHeight="1" x14ac:dyDescent="0.15">
      <c r="A28" s="344"/>
      <c r="B28" s="109" t="s">
        <v>1144</v>
      </c>
      <c r="C28" s="63"/>
      <c r="D28" s="171"/>
      <c r="E28" s="173"/>
      <c r="F28" s="100"/>
      <c r="G28" s="63"/>
      <c r="H28" s="182"/>
      <c r="I28" s="183"/>
      <c r="J28" s="100"/>
      <c r="K28" s="63"/>
      <c r="L28" s="182" t="s">
        <v>475</v>
      </c>
      <c r="M28" s="183">
        <f>D38+H38+P38+L38+T38+X38+AB38</f>
        <v>6350</v>
      </c>
      <c r="N28" s="100"/>
      <c r="O28" s="63"/>
      <c r="P28" s="182" t="s">
        <v>476</v>
      </c>
      <c r="Q28" s="294">
        <f>E38+M38+I38+Q38+U38+Y38+AC38</f>
        <v>0</v>
      </c>
      <c r="R28" s="101"/>
      <c r="S28" s="64"/>
      <c r="T28" s="176"/>
      <c r="U28" s="177"/>
      <c r="V28" s="289"/>
      <c r="W28" s="290"/>
      <c r="X28" s="291"/>
      <c r="Y28" s="292"/>
      <c r="Z28" s="289"/>
      <c r="AA28" s="290"/>
      <c r="AB28" s="291"/>
      <c r="AC28" s="293"/>
      <c r="AD28" s="33"/>
      <c r="AE28" s="31"/>
    </row>
    <row r="29" spans="1:31" s="34" customFormat="1" ht="15.95" customHeight="1" x14ac:dyDescent="0.15">
      <c r="A29" s="344" t="s">
        <v>512</v>
      </c>
      <c r="B29" s="36" t="s">
        <v>399</v>
      </c>
      <c r="C29" s="58" t="s">
        <v>197</v>
      </c>
      <c r="D29" s="165">
        <v>1550</v>
      </c>
      <c r="E29" s="136"/>
      <c r="F29" s="36" t="s">
        <v>519</v>
      </c>
      <c r="G29" s="58" t="s">
        <v>197</v>
      </c>
      <c r="H29" s="174">
        <v>400</v>
      </c>
      <c r="I29" s="136"/>
      <c r="J29" s="36" t="s">
        <v>565</v>
      </c>
      <c r="K29" s="58" t="s">
        <v>197</v>
      </c>
      <c r="L29" s="174">
        <v>450</v>
      </c>
      <c r="M29" s="136"/>
      <c r="N29" s="36" t="s">
        <v>567</v>
      </c>
      <c r="O29" s="58" t="s">
        <v>197</v>
      </c>
      <c r="P29" s="174">
        <v>250</v>
      </c>
      <c r="Q29" s="136"/>
      <c r="R29" s="195"/>
      <c r="S29" s="102"/>
      <c r="T29" s="174" t="s">
        <v>57</v>
      </c>
      <c r="U29" s="136"/>
      <c r="V29" s="36"/>
      <c r="W29" s="58"/>
      <c r="X29" s="165"/>
      <c r="Y29" s="135"/>
      <c r="Z29" s="36" t="s">
        <v>407</v>
      </c>
      <c r="AA29" s="58" t="s">
        <v>198</v>
      </c>
      <c r="AB29" s="174">
        <v>100</v>
      </c>
      <c r="AC29" s="136"/>
      <c r="AD29" s="33"/>
    </row>
    <row r="30" spans="1:31" s="34" customFormat="1" ht="15.95" customHeight="1" x14ac:dyDescent="0.15">
      <c r="A30" s="344" t="s">
        <v>512</v>
      </c>
      <c r="B30" s="35" t="s">
        <v>400</v>
      </c>
      <c r="C30" s="56" t="s">
        <v>199</v>
      </c>
      <c r="D30" s="166">
        <v>150</v>
      </c>
      <c r="E30" s="136"/>
      <c r="F30" s="35"/>
      <c r="G30" s="56"/>
      <c r="H30" s="175" t="s">
        <v>57</v>
      </c>
      <c r="I30" s="136"/>
      <c r="J30" s="35"/>
      <c r="K30" s="56"/>
      <c r="L30" s="175" t="s">
        <v>57</v>
      </c>
      <c r="M30" s="136"/>
      <c r="N30" s="35"/>
      <c r="O30" s="56"/>
      <c r="P30" s="175" t="s">
        <v>57</v>
      </c>
      <c r="Q30" s="136"/>
      <c r="R30" s="195"/>
      <c r="S30" s="102"/>
      <c r="T30" s="175" t="s">
        <v>57</v>
      </c>
      <c r="U30" s="136"/>
      <c r="V30" s="35"/>
      <c r="W30" s="56"/>
      <c r="X30" s="166"/>
      <c r="Y30" s="136"/>
      <c r="Z30" s="35"/>
      <c r="AA30" s="56"/>
      <c r="AB30" s="175"/>
      <c r="AC30" s="136"/>
      <c r="AD30" s="33"/>
    </row>
    <row r="31" spans="1:31" s="34" customFormat="1" ht="15.95" customHeight="1" x14ac:dyDescent="0.15">
      <c r="A31" s="344" t="s">
        <v>512</v>
      </c>
      <c r="B31" s="35"/>
      <c r="C31" s="56"/>
      <c r="D31" s="166"/>
      <c r="E31" s="136"/>
      <c r="F31" s="35"/>
      <c r="G31" s="56"/>
      <c r="H31" s="175"/>
      <c r="I31" s="136"/>
      <c r="J31" s="35"/>
      <c r="K31" s="56"/>
      <c r="L31" s="175"/>
      <c r="M31" s="136"/>
      <c r="N31" s="35"/>
      <c r="O31" s="56"/>
      <c r="P31" s="175"/>
      <c r="Q31" s="136"/>
      <c r="R31" s="195"/>
      <c r="S31" s="102"/>
      <c r="T31" s="175"/>
      <c r="U31" s="136"/>
      <c r="V31" s="35"/>
      <c r="W31" s="56"/>
      <c r="X31" s="166"/>
      <c r="Y31" s="136"/>
      <c r="Z31" s="35"/>
      <c r="AA31" s="56"/>
      <c r="AB31" s="175"/>
      <c r="AC31" s="136"/>
      <c r="AD31" s="33"/>
    </row>
    <row r="32" spans="1:31" s="34" customFormat="1" ht="15.95" customHeight="1" x14ac:dyDescent="0.15">
      <c r="A32" s="344" t="s">
        <v>512</v>
      </c>
      <c r="B32" s="38" t="s">
        <v>401</v>
      </c>
      <c r="C32" s="57" t="s">
        <v>874</v>
      </c>
      <c r="D32" s="168">
        <v>1300</v>
      </c>
      <c r="E32" s="137"/>
      <c r="F32" s="38"/>
      <c r="G32" s="57"/>
      <c r="H32" s="179" t="s">
        <v>57</v>
      </c>
      <c r="I32" s="137"/>
      <c r="J32" s="38"/>
      <c r="K32" s="57"/>
      <c r="L32" s="179" t="s">
        <v>57</v>
      </c>
      <c r="M32" s="137"/>
      <c r="N32" s="38"/>
      <c r="O32" s="57"/>
      <c r="P32" s="179" t="s">
        <v>57</v>
      </c>
      <c r="Q32" s="137"/>
      <c r="R32" s="196"/>
      <c r="S32" s="103"/>
      <c r="T32" s="179" t="s">
        <v>57</v>
      </c>
      <c r="U32" s="137"/>
      <c r="V32" s="38"/>
      <c r="W32" s="57"/>
      <c r="X32" s="168"/>
      <c r="Y32" s="137"/>
      <c r="Z32" s="38"/>
      <c r="AA32" s="57"/>
      <c r="AB32" s="179"/>
      <c r="AC32" s="137"/>
    </row>
    <row r="33" spans="1:30" s="25" customFormat="1" ht="15.95" customHeight="1" x14ac:dyDescent="0.15">
      <c r="A33" s="344" t="s">
        <v>512</v>
      </c>
      <c r="B33" s="35" t="s">
        <v>402</v>
      </c>
      <c r="C33" s="56" t="s">
        <v>200</v>
      </c>
      <c r="D33" s="166">
        <v>450</v>
      </c>
      <c r="E33" s="135"/>
      <c r="F33" s="35"/>
      <c r="G33" s="56"/>
      <c r="H33" s="175" t="s">
        <v>57</v>
      </c>
      <c r="I33" s="144"/>
      <c r="J33" s="35"/>
      <c r="K33" s="56"/>
      <c r="L33" s="192" t="s">
        <v>57</v>
      </c>
      <c r="M33" s="136"/>
      <c r="N33" s="35"/>
      <c r="O33" s="56"/>
      <c r="P33" s="175" t="s">
        <v>57</v>
      </c>
      <c r="Q33" s="154"/>
      <c r="R33" s="209"/>
      <c r="S33" s="112"/>
      <c r="T33" s="175" t="s">
        <v>57</v>
      </c>
      <c r="U33" s="154"/>
      <c r="V33" s="35"/>
      <c r="W33" s="56"/>
      <c r="X33" s="166"/>
      <c r="Y33" s="136"/>
      <c r="Z33" s="35"/>
      <c r="AA33" s="56"/>
      <c r="AB33" s="175"/>
      <c r="AC33" s="136"/>
      <c r="AD33" s="33"/>
    </row>
    <row r="34" spans="1:30" s="25" customFormat="1" ht="15.95" customHeight="1" x14ac:dyDescent="0.15">
      <c r="A34" s="344" t="s">
        <v>512</v>
      </c>
      <c r="B34" s="35" t="s">
        <v>403</v>
      </c>
      <c r="C34" s="58" t="s">
        <v>201</v>
      </c>
      <c r="D34" s="165">
        <v>300</v>
      </c>
      <c r="E34" s="136"/>
      <c r="F34" s="36"/>
      <c r="G34" s="58"/>
      <c r="H34" s="174" t="s">
        <v>57</v>
      </c>
      <c r="I34" s="143"/>
      <c r="J34" s="36"/>
      <c r="K34" s="58"/>
      <c r="L34" s="174" t="s">
        <v>57</v>
      </c>
      <c r="M34" s="135"/>
      <c r="N34" s="36"/>
      <c r="O34" s="58"/>
      <c r="P34" s="174" t="s">
        <v>57</v>
      </c>
      <c r="Q34" s="153"/>
      <c r="R34" s="209"/>
      <c r="S34" s="112"/>
      <c r="T34" s="174" t="s">
        <v>57</v>
      </c>
      <c r="U34" s="154"/>
      <c r="V34" s="36"/>
      <c r="W34" s="58"/>
      <c r="X34" s="165"/>
      <c r="Y34" s="135"/>
      <c r="Z34" s="36"/>
      <c r="AA34" s="58"/>
      <c r="AB34" s="174"/>
      <c r="AC34" s="135"/>
      <c r="AD34" s="81"/>
    </row>
    <row r="35" spans="1:30" s="25" customFormat="1" ht="15.95" customHeight="1" x14ac:dyDescent="0.15">
      <c r="A35" s="344" t="s">
        <v>512</v>
      </c>
      <c r="B35" s="35" t="s">
        <v>404</v>
      </c>
      <c r="C35" s="56" t="s">
        <v>408</v>
      </c>
      <c r="D35" s="166">
        <v>200</v>
      </c>
      <c r="E35" s="136"/>
      <c r="F35" s="35"/>
      <c r="G35" s="56"/>
      <c r="H35" s="175" t="s">
        <v>57</v>
      </c>
      <c r="I35" s="144"/>
      <c r="J35" s="35"/>
      <c r="K35" s="56"/>
      <c r="L35" s="175" t="s">
        <v>57</v>
      </c>
      <c r="M35" s="136"/>
      <c r="N35" s="35"/>
      <c r="O35" s="56"/>
      <c r="P35" s="175" t="s">
        <v>57</v>
      </c>
      <c r="Q35" s="154"/>
      <c r="R35" s="209"/>
      <c r="S35" s="112"/>
      <c r="T35" s="175" t="s">
        <v>57</v>
      </c>
      <c r="U35" s="154"/>
      <c r="V35" s="35"/>
      <c r="W35" s="56"/>
      <c r="X35" s="166"/>
      <c r="Y35" s="136"/>
      <c r="Z35" s="35"/>
      <c r="AA35" s="56"/>
      <c r="AB35" s="175"/>
      <c r="AC35" s="136"/>
      <c r="AD35" s="33"/>
    </row>
    <row r="36" spans="1:30" s="25" customFormat="1" ht="15.95" customHeight="1" x14ac:dyDescent="0.15">
      <c r="A36" s="344" t="s">
        <v>512</v>
      </c>
      <c r="B36" s="35" t="s">
        <v>405</v>
      </c>
      <c r="C36" s="56" t="s">
        <v>202</v>
      </c>
      <c r="D36" s="166">
        <v>550</v>
      </c>
      <c r="E36" s="136"/>
      <c r="F36" s="35"/>
      <c r="G36" s="56"/>
      <c r="H36" s="175" t="s">
        <v>57</v>
      </c>
      <c r="I36" s="144"/>
      <c r="J36" s="35"/>
      <c r="K36" s="56"/>
      <c r="L36" s="175" t="s">
        <v>57</v>
      </c>
      <c r="M36" s="136"/>
      <c r="N36" s="35"/>
      <c r="O36" s="56"/>
      <c r="P36" s="175" t="s">
        <v>57</v>
      </c>
      <c r="Q36" s="154"/>
      <c r="R36" s="209"/>
      <c r="S36" s="112"/>
      <c r="T36" s="175" t="s">
        <v>57</v>
      </c>
      <c r="U36" s="154"/>
      <c r="V36" s="35"/>
      <c r="W36" s="56"/>
      <c r="X36" s="166"/>
      <c r="Y36" s="136"/>
      <c r="Z36" s="35"/>
      <c r="AA36" s="56"/>
      <c r="AB36" s="175"/>
      <c r="AC36" s="136"/>
      <c r="AD36" s="33"/>
    </row>
    <row r="37" spans="1:30" s="25" customFormat="1" ht="15.95" customHeight="1" x14ac:dyDescent="0.15">
      <c r="A37" s="344" t="s">
        <v>512</v>
      </c>
      <c r="B37" s="38" t="s">
        <v>406</v>
      </c>
      <c r="C37" s="57" t="s">
        <v>203</v>
      </c>
      <c r="D37" s="168">
        <v>450</v>
      </c>
      <c r="E37" s="136"/>
      <c r="F37" s="38"/>
      <c r="G37" s="57"/>
      <c r="H37" s="179" t="s">
        <v>57</v>
      </c>
      <c r="I37" s="145"/>
      <c r="J37" s="38" t="s">
        <v>566</v>
      </c>
      <c r="K37" s="57" t="s">
        <v>603</v>
      </c>
      <c r="L37" s="179">
        <v>200</v>
      </c>
      <c r="M37" s="136"/>
      <c r="N37" s="38"/>
      <c r="O37" s="57"/>
      <c r="P37" s="179" t="s">
        <v>57</v>
      </c>
      <c r="Q37" s="156"/>
      <c r="R37" s="210"/>
      <c r="S37" s="113"/>
      <c r="T37" s="179" t="s">
        <v>57</v>
      </c>
      <c r="U37" s="156"/>
      <c r="V37" s="38"/>
      <c r="W37" s="57"/>
      <c r="X37" s="168"/>
      <c r="Y37" s="137"/>
      <c r="Z37" s="38"/>
      <c r="AA37" s="57"/>
      <c r="AB37" s="179"/>
      <c r="AC37" s="137"/>
      <c r="AD37" s="33"/>
    </row>
    <row r="38" spans="1:30" s="25" customFormat="1" ht="15.95" customHeight="1" x14ac:dyDescent="0.15">
      <c r="A38" s="346"/>
      <c r="B38" s="45"/>
      <c r="C38" s="425" t="s">
        <v>701</v>
      </c>
      <c r="D38" s="194">
        <f>SUM(D29:D37)</f>
        <v>4950</v>
      </c>
      <c r="E38" s="197">
        <f>SUM(E29:E37)</f>
        <v>0</v>
      </c>
      <c r="F38" s="45"/>
      <c r="G38" s="425" t="s">
        <v>701</v>
      </c>
      <c r="H38" s="194">
        <f>SUM(H29:H37)</f>
        <v>400</v>
      </c>
      <c r="I38" s="197">
        <f>SUM(I29:I37)</f>
        <v>0</v>
      </c>
      <c r="J38" s="45"/>
      <c r="K38" s="425" t="s">
        <v>701</v>
      </c>
      <c r="L38" s="194">
        <f>SUM(L29:L37)</f>
        <v>650</v>
      </c>
      <c r="M38" s="197">
        <f>SUM(M29:M37)</f>
        <v>0</v>
      </c>
      <c r="N38" s="45"/>
      <c r="O38" s="425" t="s">
        <v>701</v>
      </c>
      <c r="P38" s="194">
        <f>SUM(P29:P37)</f>
        <v>250</v>
      </c>
      <c r="Q38" s="197">
        <f>SUM(Q29:Q37)</f>
        <v>0</v>
      </c>
      <c r="R38" s="228"/>
      <c r="S38" s="147"/>
      <c r="T38" s="227"/>
      <c r="U38" s="218"/>
      <c r="V38" s="45"/>
      <c r="W38" s="78"/>
      <c r="X38" s="239"/>
      <c r="Y38" s="158"/>
      <c r="Z38" s="45"/>
      <c r="AA38" s="425" t="s">
        <v>701</v>
      </c>
      <c r="AB38" s="194">
        <f>SUM(AB29:AB37)</f>
        <v>100</v>
      </c>
      <c r="AC38" s="197">
        <f>SUM(AC29:AC37)</f>
        <v>0</v>
      </c>
      <c r="AD38" s="28"/>
    </row>
    <row r="39" spans="1:30" s="27" customFormat="1" ht="15.95" customHeight="1" x14ac:dyDescent="0.15">
      <c r="A39" s="346"/>
      <c r="B39" s="246" t="s">
        <v>57</v>
      </c>
      <c r="C39" s="6" t="s">
        <v>254</v>
      </c>
      <c r="D39" s="60"/>
      <c r="E39" s="62"/>
      <c r="F39" s="4"/>
      <c r="G39" s="59"/>
      <c r="H39" s="60"/>
      <c r="I39" s="62"/>
      <c r="J39" s="4"/>
      <c r="K39" s="59"/>
      <c r="L39" s="60"/>
      <c r="M39" s="62"/>
      <c r="N39" s="4"/>
      <c r="O39" s="59"/>
      <c r="P39" s="60"/>
      <c r="Q39" s="87"/>
      <c r="R39" s="4"/>
      <c r="S39" s="59"/>
      <c r="T39" s="86"/>
      <c r="U39" s="79"/>
      <c r="V39" s="83"/>
      <c r="W39" s="60"/>
      <c r="X39" s="60"/>
      <c r="Y39" s="87"/>
      <c r="Z39" s="2"/>
      <c r="AA39" s="59"/>
      <c r="AB39" s="60"/>
      <c r="AC39" s="89" t="s">
        <v>1013</v>
      </c>
      <c r="AD39" s="41"/>
    </row>
    <row r="40" spans="1:30" ht="15" customHeight="1" x14ac:dyDescent="0.15">
      <c r="A40" s="34"/>
      <c r="B40" s="2"/>
      <c r="C40" s="59"/>
      <c r="D40" s="96"/>
      <c r="E40" s="62"/>
      <c r="F40" s="4"/>
      <c r="G40" s="59"/>
      <c r="H40" s="94"/>
      <c r="I40" s="62"/>
      <c r="J40" s="4"/>
      <c r="K40" s="59"/>
      <c r="L40" s="94"/>
      <c r="M40" s="62"/>
      <c r="N40" s="4"/>
      <c r="O40" s="59"/>
      <c r="P40" s="94"/>
      <c r="Q40" s="87"/>
      <c r="R40" s="83"/>
      <c r="S40" s="60"/>
      <c r="T40" s="60"/>
      <c r="U40" s="87"/>
      <c r="V40" s="4"/>
      <c r="W40" s="59"/>
      <c r="X40" s="94"/>
      <c r="Y40" s="87"/>
      <c r="Z40" s="2"/>
      <c r="AA40" s="59"/>
      <c r="AB40" s="94"/>
      <c r="AC40" s="87"/>
    </row>
    <row r="41" spans="1:30" ht="15" customHeight="1" x14ac:dyDescent="0.15">
      <c r="B41" s="2"/>
      <c r="C41" s="59"/>
      <c r="D41" s="93"/>
      <c r="E41" s="62"/>
      <c r="F41" s="4"/>
      <c r="G41" s="59"/>
      <c r="H41" s="94"/>
      <c r="I41" s="62"/>
      <c r="J41" s="4"/>
      <c r="K41" s="59"/>
      <c r="L41" s="94"/>
      <c r="M41" s="62"/>
      <c r="N41" s="4"/>
      <c r="O41" s="59"/>
      <c r="P41" s="94"/>
      <c r="Q41" s="87"/>
      <c r="R41" s="83"/>
      <c r="S41" s="60"/>
      <c r="T41" s="60"/>
      <c r="U41" s="87"/>
      <c r="V41" s="4"/>
      <c r="W41" s="59"/>
      <c r="X41" s="94"/>
      <c r="Y41" s="87"/>
      <c r="Z41" s="2"/>
      <c r="AA41" s="59"/>
      <c r="AB41" s="94"/>
      <c r="AC41" s="87"/>
    </row>
    <row r="42" spans="1:30" ht="15" customHeight="1" x14ac:dyDescent="0.15">
      <c r="B42" s="42"/>
      <c r="C42" s="59"/>
      <c r="D42" s="93"/>
      <c r="E42" s="62"/>
      <c r="F42" s="4"/>
      <c r="G42" s="59"/>
      <c r="H42" s="94"/>
      <c r="I42" s="62"/>
      <c r="J42" s="4"/>
      <c r="K42" s="59"/>
      <c r="L42" s="94"/>
      <c r="M42" s="62"/>
      <c r="N42" s="4"/>
      <c r="O42" s="59"/>
      <c r="P42" s="94"/>
      <c r="Q42" s="62"/>
      <c r="R42" s="43"/>
      <c r="S42" s="59"/>
      <c r="T42" s="59"/>
      <c r="U42" s="62"/>
      <c r="V42" s="4"/>
      <c r="W42" s="59"/>
      <c r="X42" s="94"/>
      <c r="Y42" s="62"/>
      <c r="Z42" s="4"/>
      <c r="AA42" s="59"/>
      <c r="AB42" s="94"/>
      <c r="AC42" s="62"/>
      <c r="AD42" s="28"/>
    </row>
    <row r="43" spans="1:30" s="27" customFormat="1" ht="15" customHeight="1" x14ac:dyDescent="0.15">
      <c r="A43" s="26"/>
      <c r="B43" s="42"/>
      <c r="C43" s="59"/>
      <c r="D43" s="60"/>
      <c r="E43" s="62"/>
      <c r="F43" s="4"/>
      <c r="G43" s="59"/>
      <c r="H43" s="60"/>
      <c r="I43" s="62"/>
      <c r="J43" s="4"/>
      <c r="K43" s="59"/>
      <c r="L43" s="60"/>
      <c r="M43" s="62"/>
      <c r="N43" s="4"/>
      <c r="O43" s="59"/>
      <c r="P43" s="60"/>
      <c r="Q43" s="87"/>
      <c r="R43" s="83"/>
      <c r="S43" s="60"/>
      <c r="T43" s="60"/>
      <c r="U43" s="87"/>
      <c r="V43" s="4"/>
      <c r="W43" s="59"/>
      <c r="X43" s="60"/>
      <c r="Y43" s="87"/>
      <c r="Z43" s="2"/>
      <c r="AA43" s="59"/>
      <c r="AB43" s="60"/>
      <c r="AC43" s="87"/>
      <c r="AD43" s="41"/>
    </row>
  </sheetData>
  <sheetProtection algorithmName="SHA-512" hashValue="oSNfXlmi/d5zWuA2ipyVY3m15w36Qdpo9tGkPxE5WH7pQ6AOQKU9lyNsShILOaHYzLJE85O2iS44QnXsxiDHQQ==" saltValue="THfTm4BkiwoQe+3CG/ZmyA=="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45"/>
  <sheetViews>
    <sheetView topLeftCell="B1" zoomScale="90" zoomScaleNormal="75" zoomScaleSheetLayoutView="80" workbookViewId="0">
      <selection activeCell="E8" sqref="E8"/>
    </sheetView>
  </sheetViews>
  <sheetFormatPr defaultRowHeight="13.5" x14ac:dyDescent="0.15"/>
  <cols>
    <col min="1" max="1" width="3.3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2025年4月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456</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9</v>
      </c>
      <c r="AE5" s="31"/>
    </row>
    <row r="6" spans="1:31" ht="14.4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1145</v>
      </c>
      <c r="C7" s="63"/>
      <c r="D7" s="171"/>
      <c r="E7" s="173"/>
      <c r="F7" s="100"/>
      <c r="G7" s="63"/>
      <c r="H7" s="182"/>
      <c r="I7" s="183"/>
      <c r="J7" s="100"/>
      <c r="K7" s="63"/>
      <c r="L7" s="182" t="s">
        <v>507</v>
      </c>
      <c r="M7" s="183">
        <f>D23+H23+P23+L23+T23+X23+AB23</f>
        <v>21000</v>
      </c>
      <c r="N7" s="100"/>
      <c r="O7" s="63"/>
      <c r="P7" s="182" t="s">
        <v>508</v>
      </c>
      <c r="Q7" s="294">
        <f>E23+M23+I23+Q23+U23+Y23+AC23</f>
        <v>0</v>
      </c>
      <c r="R7" s="101"/>
      <c r="S7" s="64"/>
      <c r="T7" s="176"/>
      <c r="U7" s="177"/>
      <c r="V7" s="289"/>
      <c r="W7" s="290"/>
      <c r="X7" s="291"/>
      <c r="Y7" s="292"/>
      <c r="Z7" s="289"/>
      <c r="AA7" s="290"/>
      <c r="AB7" s="291"/>
      <c r="AC7" s="293"/>
      <c r="AD7" s="29"/>
      <c r="AE7" s="31"/>
    </row>
    <row r="8" spans="1:31" s="34" customFormat="1" ht="15.95" customHeight="1" x14ac:dyDescent="0.15">
      <c r="A8" s="344" t="s">
        <v>512</v>
      </c>
      <c r="B8" s="36" t="s">
        <v>409</v>
      </c>
      <c r="C8" s="58" t="s">
        <v>204</v>
      </c>
      <c r="D8" s="169">
        <v>3550</v>
      </c>
      <c r="E8" s="136"/>
      <c r="F8" s="36"/>
      <c r="G8" s="58"/>
      <c r="H8" s="174" t="s">
        <v>1081</v>
      </c>
      <c r="I8" s="136"/>
      <c r="J8" s="36" t="s">
        <v>569</v>
      </c>
      <c r="K8" s="58" t="s">
        <v>204</v>
      </c>
      <c r="L8" s="174">
        <v>1750</v>
      </c>
      <c r="M8" s="136"/>
      <c r="N8" s="36"/>
      <c r="O8" s="58"/>
      <c r="P8" s="174" t="s">
        <v>966</v>
      </c>
      <c r="Q8" s="135"/>
      <c r="R8" s="36"/>
      <c r="S8" s="58"/>
      <c r="T8" s="174" t="s">
        <v>1153</v>
      </c>
      <c r="U8" s="136"/>
      <c r="V8" s="198"/>
      <c r="W8" s="141"/>
      <c r="X8" s="141"/>
      <c r="Y8" s="135"/>
      <c r="Z8" s="36" t="s">
        <v>970</v>
      </c>
      <c r="AA8" s="58" t="s">
        <v>971</v>
      </c>
      <c r="AB8" s="174">
        <v>250</v>
      </c>
      <c r="AC8" s="136"/>
      <c r="AD8" s="29" t="s">
        <v>486</v>
      </c>
    </row>
    <row r="9" spans="1:31" s="34" customFormat="1" ht="15.95" customHeight="1" x14ac:dyDescent="0.15">
      <c r="A9" s="344" t="s">
        <v>512</v>
      </c>
      <c r="B9" s="36" t="s">
        <v>956</v>
      </c>
      <c r="C9" s="58" t="s">
        <v>957</v>
      </c>
      <c r="D9" s="169">
        <v>1100</v>
      </c>
      <c r="E9" s="136"/>
      <c r="F9" s="36"/>
      <c r="G9" s="58"/>
      <c r="H9" s="174" t="s">
        <v>1081</v>
      </c>
      <c r="I9" s="136"/>
      <c r="J9" s="36"/>
      <c r="K9" s="58"/>
      <c r="L9" s="174"/>
      <c r="M9" s="135"/>
      <c r="N9" s="36"/>
      <c r="O9" s="58"/>
      <c r="P9" s="174" t="s">
        <v>966</v>
      </c>
      <c r="Q9" s="135"/>
      <c r="R9" s="36"/>
      <c r="S9" s="58"/>
      <c r="T9" s="174" t="s">
        <v>1153</v>
      </c>
      <c r="U9" s="135"/>
      <c r="V9" s="198"/>
      <c r="W9" s="141"/>
      <c r="X9" s="141"/>
      <c r="Y9" s="135"/>
      <c r="Z9" s="36" t="s">
        <v>956</v>
      </c>
      <c r="AA9" s="58" t="s">
        <v>1084</v>
      </c>
      <c r="AB9" s="559">
        <v>50</v>
      </c>
      <c r="AC9" s="135"/>
      <c r="AD9" s="33" t="s">
        <v>15</v>
      </c>
    </row>
    <row r="10" spans="1:31" s="34" customFormat="1" ht="15.95" customHeight="1" x14ac:dyDescent="0.15">
      <c r="A10" s="344" t="s">
        <v>512</v>
      </c>
      <c r="B10" s="35"/>
      <c r="C10" s="56"/>
      <c r="D10" s="166"/>
      <c r="E10" s="136"/>
      <c r="F10" s="35"/>
      <c r="G10" s="56"/>
      <c r="H10" s="175"/>
      <c r="I10" s="136"/>
      <c r="J10" s="35" t="s">
        <v>606</v>
      </c>
      <c r="K10" s="56" t="s">
        <v>607</v>
      </c>
      <c r="L10" s="175">
        <v>100</v>
      </c>
      <c r="M10" s="136"/>
      <c r="N10" s="35"/>
      <c r="O10" s="56"/>
      <c r="P10" s="175"/>
      <c r="Q10" s="136"/>
      <c r="R10" s="35"/>
      <c r="S10" s="56"/>
      <c r="T10" s="175"/>
      <c r="U10" s="136"/>
      <c r="V10" s="195"/>
      <c r="W10" s="102"/>
      <c r="X10" s="102"/>
      <c r="Y10" s="136"/>
      <c r="Z10" s="36"/>
      <c r="AA10" s="58"/>
      <c r="AB10" s="174"/>
      <c r="AC10" s="136"/>
      <c r="AD10" s="33" t="s">
        <v>17</v>
      </c>
    </row>
    <row r="11" spans="1:31" s="34" customFormat="1" ht="15.95" customHeight="1" x14ac:dyDescent="0.15">
      <c r="A11" s="344" t="s">
        <v>512</v>
      </c>
      <c r="B11" s="35" t="s">
        <v>410</v>
      </c>
      <c r="C11" s="56" t="s">
        <v>205</v>
      </c>
      <c r="D11" s="166">
        <v>2000</v>
      </c>
      <c r="E11" s="136"/>
      <c r="F11" s="35"/>
      <c r="G11" s="56"/>
      <c r="H11" s="175" t="s">
        <v>1081</v>
      </c>
      <c r="I11" s="136"/>
      <c r="J11" s="35" t="s">
        <v>596</v>
      </c>
      <c r="K11" s="56" t="s">
        <v>206</v>
      </c>
      <c r="L11" s="175">
        <v>50</v>
      </c>
      <c r="M11" s="136"/>
      <c r="N11" s="35"/>
      <c r="O11" s="56"/>
      <c r="P11" s="175" t="s">
        <v>966</v>
      </c>
      <c r="Q11" s="136"/>
      <c r="R11" s="35"/>
      <c r="S11" s="56"/>
      <c r="T11" s="175" t="s">
        <v>1153</v>
      </c>
      <c r="U11" s="136"/>
      <c r="V11" s="195"/>
      <c r="W11" s="102"/>
      <c r="X11" s="102"/>
      <c r="Y11" s="136"/>
      <c r="Z11" s="35" t="s">
        <v>410</v>
      </c>
      <c r="AA11" s="56" t="s">
        <v>1083</v>
      </c>
      <c r="AB11" s="556">
        <v>100</v>
      </c>
      <c r="AC11" s="136"/>
      <c r="AD11" s="33" t="s">
        <v>16</v>
      </c>
    </row>
    <row r="12" spans="1:31" s="34" customFormat="1" ht="15.95" customHeight="1" x14ac:dyDescent="0.15">
      <c r="A12" s="344" t="s">
        <v>512</v>
      </c>
      <c r="B12" s="36" t="s">
        <v>411</v>
      </c>
      <c r="C12" s="58" t="s">
        <v>776</v>
      </c>
      <c r="D12" s="165">
        <v>2700</v>
      </c>
      <c r="E12" s="136"/>
      <c r="F12" s="35"/>
      <c r="G12" s="56"/>
      <c r="H12" s="175" t="s">
        <v>1081</v>
      </c>
      <c r="I12" s="136"/>
      <c r="J12" s="35"/>
      <c r="K12" s="56"/>
      <c r="L12" s="175"/>
      <c r="M12" s="136"/>
      <c r="N12" s="35"/>
      <c r="O12" s="56"/>
      <c r="P12" s="175" t="s">
        <v>966</v>
      </c>
      <c r="Q12" s="136"/>
      <c r="R12" s="35"/>
      <c r="S12" s="56"/>
      <c r="T12" s="175" t="s">
        <v>1153</v>
      </c>
      <c r="U12" s="136"/>
      <c r="V12" s="195"/>
      <c r="W12" s="102"/>
      <c r="X12" s="102"/>
      <c r="Y12" s="136"/>
      <c r="Z12" s="36" t="s">
        <v>411</v>
      </c>
      <c r="AA12" s="58" t="s">
        <v>1082</v>
      </c>
      <c r="AB12" s="560">
        <v>150</v>
      </c>
      <c r="AC12" s="136"/>
      <c r="AD12" s="33" t="s">
        <v>207</v>
      </c>
    </row>
    <row r="13" spans="1:31" ht="15.95" customHeight="1" x14ac:dyDescent="0.15">
      <c r="A13" s="344"/>
      <c r="B13" s="109" t="s">
        <v>1146</v>
      </c>
      <c r="C13" s="63"/>
      <c r="D13" s="171"/>
      <c r="E13" s="173"/>
      <c r="F13" s="100"/>
      <c r="G13" s="63"/>
      <c r="H13" s="182"/>
      <c r="I13" s="183"/>
      <c r="J13" s="100"/>
      <c r="K13" s="63"/>
      <c r="L13" s="171"/>
      <c r="M13" s="173"/>
      <c r="N13" s="100"/>
      <c r="O13" s="63"/>
      <c r="P13" s="182"/>
      <c r="Q13" s="294"/>
      <c r="R13" s="100"/>
      <c r="S13" s="63"/>
      <c r="T13" s="171"/>
      <c r="U13" s="173"/>
      <c r="V13" s="355"/>
      <c r="W13" s="356"/>
      <c r="X13" s="357"/>
      <c r="Y13" s="467"/>
      <c r="Z13" s="355"/>
      <c r="AA13" s="356"/>
      <c r="AB13" s="357"/>
      <c r="AC13" s="359"/>
      <c r="AD13" s="33" t="s">
        <v>139</v>
      </c>
      <c r="AE13" s="31"/>
    </row>
    <row r="14" spans="1:31" s="34" customFormat="1" ht="15.95" customHeight="1" x14ac:dyDescent="0.15">
      <c r="A14" s="344" t="s">
        <v>512</v>
      </c>
      <c r="B14" s="35" t="s">
        <v>862</v>
      </c>
      <c r="C14" s="56" t="s">
        <v>208</v>
      </c>
      <c r="D14" s="166">
        <v>1350</v>
      </c>
      <c r="E14" s="136"/>
      <c r="F14" s="35"/>
      <c r="G14" s="56"/>
      <c r="H14" s="175" t="s">
        <v>1081</v>
      </c>
      <c r="I14" s="136"/>
      <c r="J14" s="35" t="s">
        <v>570</v>
      </c>
      <c r="K14" s="56" t="s">
        <v>725</v>
      </c>
      <c r="L14" s="175">
        <v>700</v>
      </c>
      <c r="M14" s="136"/>
      <c r="N14" s="35"/>
      <c r="O14" s="56"/>
      <c r="P14" s="175" t="s">
        <v>965</v>
      </c>
      <c r="Q14" s="136"/>
      <c r="R14" s="35"/>
      <c r="S14" s="56"/>
      <c r="T14" s="175" t="s">
        <v>1153</v>
      </c>
      <c r="U14" s="136"/>
      <c r="V14" s="195"/>
      <c r="W14" s="102"/>
      <c r="X14" s="102"/>
      <c r="Y14" s="136"/>
      <c r="Z14" s="35" t="s">
        <v>862</v>
      </c>
      <c r="AA14" s="56" t="s">
        <v>925</v>
      </c>
      <c r="AB14" s="175">
        <v>100</v>
      </c>
      <c r="AC14" s="136"/>
      <c r="AD14" s="29" t="s">
        <v>247</v>
      </c>
    </row>
    <row r="15" spans="1:31" s="34" customFormat="1" ht="15.95" customHeight="1" x14ac:dyDescent="0.15">
      <c r="A15" s="344" t="s">
        <v>512</v>
      </c>
      <c r="B15" s="40" t="s">
        <v>412</v>
      </c>
      <c r="C15" s="65" t="s">
        <v>209</v>
      </c>
      <c r="D15" s="167">
        <v>1800</v>
      </c>
      <c r="E15" s="136"/>
      <c r="F15" s="40"/>
      <c r="G15" s="65"/>
      <c r="H15" s="180" t="s">
        <v>1081</v>
      </c>
      <c r="I15" s="138"/>
      <c r="J15" s="40"/>
      <c r="K15" s="65"/>
      <c r="L15" s="180" t="s">
        <v>57</v>
      </c>
      <c r="M15" s="138"/>
      <c r="N15" s="40"/>
      <c r="O15" s="65"/>
      <c r="P15" s="180" t="s">
        <v>57</v>
      </c>
      <c r="Q15" s="138"/>
      <c r="R15" s="40"/>
      <c r="S15" s="65"/>
      <c r="T15" s="180" t="s">
        <v>57</v>
      </c>
      <c r="U15" s="138"/>
      <c r="V15" s="195"/>
      <c r="W15" s="102"/>
      <c r="X15" s="102"/>
      <c r="Y15" s="136"/>
      <c r="Z15" s="40"/>
      <c r="AA15" s="65"/>
      <c r="AB15" s="180"/>
      <c r="AC15" s="138"/>
      <c r="AD15" s="33"/>
    </row>
    <row r="16" spans="1:31" s="34" customFormat="1" ht="15.95" customHeight="1" x14ac:dyDescent="0.15">
      <c r="A16" s="344" t="s">
        <v>512</v>
      </c>
      <c r="B16" s="38" t="s">
        <v>413</v>
      </c>
      <c r="C16" s="57" t="s">
        <v>211</v>
      </c>
      <c r="D16" s="168">
        <v>1900</v>
      </c>
      <c r="E16" s="137"/>
      <c r="F16" s="38"/>
      <c r="G16" s="57"/>
      <c r="H16" s="179" t="s">
        <v>57</v>
      </c>
      <c r="I16" s="137"/>
      <c r="J16" s="38"/>
      <c r="K16" s="57"/>
      <c r="L16" s="179" t="s">
        <v>57</v>
      </c>
      <c r="M16" s="137"/>
      <c r="N16" s="38"/>
      <c r="O16" s="57"/>
      <c r="P16" s="179" t="s">
        <v>57</v>
      </c>
      <c r="Q16" s="137"/>
      <c r="R16" s="106"/>
      <c r="S16" s="57"/>
      <c r="T16" s="179" t="s">
        <v>57</v>
      </c>
      <c r="U16" s="468"/>
      <c r="V16" s="241"/>
      <c r="W16" s="142"/>
      <c r="X16" s="142"/>
      <c r="Y16" s="468"/>
      <c r="Z16" s="38"/>
      <c r="AA16" s="57"/>
      <c r="AB16" s="179"/>
      <c r="AC16" s="137"/>
      <c r="AD16" s="33" t="s">
        <v>89</v>
      </c>
    </row>
    <row r="17" spans="1:31" s="34" customFormat="1" ht="15.95" customHeight="1" x14ac:dyDescent="0.15">
      <c r="A17" s="344" t="s">
        <v>512</v>
      </c>
      <c r="B17" s="38" t="s">
        <v>414</v>
      </c>
      <c r="C17" s="57" t="s">
        <v>212</v>
      </c>
      <c r="D17" s="168">
        <v>950</v>
      </c>
      <c r="E17" s="137"/>
      <c r="F17" s="38"/>
      <c r="G17" s="57"/>
      <c r="H17" s="179" t="s">
        <v>57</v>
      </c>
      <c r="I17" s="137"/>
      <c r="J17" s="38" t="s">
        <v>571</v>
      </c>
      <c r="K17" s="57" t="s">
        <v>213</v>
      </c>
      <c r="L17" s="179">
        <v>250</v>
      </c>
      <c r="M17" s="136"/>
      <c r="N17" s="38"/>
      <c r="O17" s="57"/>
      <c r="P17" s="179" t="s">
        <v>57</v>
      </c>
      <c r="Q17" s="137"/>
      <c r="R17" s="38"/>
      <c r="S17" s="57"/>
      <c r="T17" s="179" t="s">
        <v>57</v>
      </c>
      <c r="U17" s="137"/>
      <c r="V17" s="196"/>
      <c r="W17" s="103"/>
      <c r="X17" s="103"/>
      <c r="Y17" s="137"/>
      <c r="Z17" s="38"/>
      <c r="AA17" s="57"/>
      <c r="AB17" s="179"/>
      <c r="AC17" s="137"/>
      <c r="AD17" s="33" t="s">
        <v>210</v>
      </c>
    </row>
    <row r="18" spans="1:31" s="34" customFormat="1" ht="15.95" customHeight="1" x14ac:dyDescent="0.15">
      <c r="A18" s="344" t="s">
        <v>512</v>
      </c>
      <c r="B18" s="32"/>
      <c r="C18" s="76"/>
      <c r="D18" s="184"/>
      <c r="E18" s="135"/>
      <c r="F18" s="32"/>
      <c r="G18" s="76"/>
      <c r="H18" s="186"/>
      <c r="I18" s="411"/>
      <c r="J18" s="32"/>
      <c r="K18" s="76"/>
      <c r="L18" s="186"/>
      <c r="M18" s="161"/>
      <c r="N18" s="32"/>
      <c r="O18" s="76"/>
      <c r="P18" s="186"/>
      <c r="Q18" s="161"/>
      <c r="R18" s="32"/>
      <c r="S18" s="76"/>
      <c r="T18" s="186"/>
      <c r="U18" s="161"/>
      <c r="V18" s="412"/>
      <c r="W18" s="413"/>
      <c r="X18" s="413"/>
      <c r="Y18" s="161"/>
      <c r="Z18" s="32"/>
      <c r="AA18" s="76"/>
      <c r="AB18" s="186"/>
      <c r="AC18" s="161"/>
      <c r="AD18" s="33" t="s">
        <v>84</v>
      </c>
    </row>
    <row r="19" spans="1:31" s="34" customFormat="1" ht="15.95" customHeight="1" x14ac:dyDescent="0.15">
      <c r="A19" s="344" t="s">
        <v>512</v>
      </c>
      <c r="B19" s="35"/>
      <c r="C19" s="56"/>
      <c r="D19" s="166"/>
      <c r="E19" s="136"/>
      <c r="F19" s="35"/>
      <c r="G19" s="56"/>
      <c r="H19" s="175"/>
      <c r="I19" s="144"/>
      <c r="J19" s="35"/>
      <c r="K19" s="56"/>
      <c r="L19" s="175"/>
      <c r="M19" s="136"/>
      <c r="N19" s="35"/>
      <c r="O19" s="56"/>
      <c r="P19" s="175"/>
      <c r="Q19" s="136"/>
      <c r="R19" s="35"/>
      <c r="S19" s="56"/>
      <c r="T19" s="175"/>
      <c r="U19" s="136"/>
      <c r="V19" s="195"/>
      <c r="W19" s="102"/>
      <c r="X19" s="102"/>
      <c r="Y19" s="136"/>
      <c r="Z19" s="35"/>
      <c r="AA19" s="56"/>
      <c r="AB19" s="175"/>
      <c r="AC19" s="136"/>
      <c r="AD19" s="33" t="s">
        <v>16</v>
      </c>
    </row>
    <row r="20" spans="1:31" s="34" customFormat="1" ht="15.95" customHeight="1" x14ac:dyDescent="0.15">
      <c r="A20" s="360" t="s">
        <v>512</v>
      </c>
      <c r="B20" s="38" t="s">
        <v>420</v>
      </c>
      <c r="C20" s="57" t="s">
        <v>217</v>
      </c>
      <c r="D20" s="213">
        <v>500</v>
      </c>
      <c r="E20" s="137"/>
      <c r="F20" s="38"/>
      <c r="G20" s="57"/>
      <c r="H20" s="179" t="s">
        <v>57</v>
      </c>
      <c r="I20" s="145"/>
      <c r="J20" s="38"/>
      <c r="K20" s="57"/>
      <c r="L20" s="179" t="s">
        <v>57</v>
      </c>
      <c r="M20" s="137"/>
      <c r="N20" s="38"/>
      <c r="O20" s="57"/>
      <c r="P20" s="179" t="s">
        <v>57</v>
      </c>
      <c r="Q20" s="137"/>
      <c r="R20" s="38"/>
      <c r="S20" s="57"/>
      <c r="T20" s="179" t="s">
        <v>57</v>
      </c>
      <c r="U20" s="137"/>
      <c r="V20" s="196"/>
      <c r="W20" s="103"/>
      <c r="X20" s="103"/>
      <c r="Y20" s="137"/>
      <c r="Z20" s="38"/>
      <c r="AA20" s="57"/>
      <c r="AB20" s="179"/>
      <c r="AC20" s="137"/>
      <c r="AD20" s="33"/>
    </row>
    <row r="21" spans="1:31" s="34" customFormat="1" ht="15.95" customHeight="1" x14ac:dyDescent="0.15">
      <c r="A21" s="361" t="s">
        <v>512</v>
      </c>
      <c r="B21" s="32" t="s">
        <v>959</v>
      </c>
      <c r="C21" s="76" t="s">
        <v>607</v>
      </c>
      <c r="D21" s="184">
        <v>1300</v>
      </c>
      <c r="E21" s="135"/>
      <c r="F21" s="32"/>
      <c r="G21" s="76"/>
      <c r="H21" s="186" t="s">
        <v>57</v>
      </c>
      <c r="I21" s="411"/>
      <c r="J21" s="32" t="s">
        <v>450</v>
      </c>
      <c r="K21" s="76" t="s">
        <v>1053</v>
      </c>
      <c r="L21" s="186">
        <v>300</v>
      </c>
      <c r="M21" s="136"/>
      <c r="N21" s="32"/>
      <c r="O21" s="76"/>
      <c r="P21" s="186" t="s">
        <v>57</v>
      </c>
      <c r="Q21" s="161"/>
      <c r="R21" s="32"/>
      <c r="S21" s="76"/>
      <c r="T21" s="186" t="s">
        <v>57</v>
      </c>
      <c r="U21" s="161"/>
      <c r="V21" s="412"/>
      <c r="W21" s="413"/>
      <c r="X21" s="413"/>
      <c r="Y21" s="161"/>
      <c r="Z21" s="32" t="s">
        <v>450</v>
      </c>
      <c r="AA21" s="76" t="s">
        <v>237</v>
      </c>
      <c r="AB21" s="186">
        <v>50</v>
      </c>
      <c r="AC21" s="136"/>
      <c r="AD21" s="33"/>
    </row>
    <row r="22" spans="1:31" s="34" customFormat="1" ht="15.95" customHeight="1" x14ac:dyDescent="0.15">
      <c r="A22" s="344" t="s">
        <v>512</v>
      </c>
      <c r="B22" s="38"/>
      <c r="C22" s="57"/>
      <c r="D22" s="168"/>
      <c r="E22" s="137"/>
      <c r="F22" s="38"/>
      <c r="G22" s="57"/>
      <c r="H22" s="179"/>
      <c r="I22" s="145"/>
      <c r="J22" s="38"/>
      <c r="K22" s="57"/>
      <c r="L22" s="179"/>
      <c r="M22" s="137"/>
      <c r="N22" s="38"/>
      <c r="O22" s="57"/>
      <c r="P22" s="179"/>
      <c r="Q22" s="137"/>
      <c r="R22" s="38"/>
      <c r="S22" s="57"/>
      <c r="T22" s="179"/>
      <c r="U22" s="137"/>
      <c r="V22" s="196"/>
      <c r="W22" s="103"/>
      <c r="X22" s="103"/>
      <c r="Y22" s="137"/>
      <c r="Z22" s="38"/>
      <c r="AA22" s="57"/>
      <c r="AB22" s="179"/>
      <c r="AC22" s="137"/>
      <c r="AD22" s="33"/>
    </row>
    <row r="23" spans="1:31" s="34" customFormat="1" ht="15.95" customHeight="1" x14ac:dyDescent="0.15">
      <c r="A23" s="344"/>
      <c r="B23" s="39"/>
      <c r="C23" s="426" t="s">
        <v>701</v>
      </c>
      <c r="D23" s="194">
        <f>SUM(D8:D12,D14:D22)</f>
        <v>17150</v>
      </c>
      <c r="E23" s="163">
        <f>SUM(E8:E12,E14:E22)</f>
        <v>0</v>
      </c>
      <c r="F23" s="39"/>
      <c r="G23" s="426"/>
      <c r="H23" s="194"/>
      <c r="I23" s="163"/>
      <c r="J23" s="39"/>
      <c r="K23" s="426" t="s">
        <v>701</v>
      </c>
      <c r="L23" s="194">
        <f>SUM(L8:L12,L14:L22)</f>
        <v>3150</v>
      </c>
      <c r="M23" s="163">
        <f>SUM(M8:M12,M14:M22)</f>
        <v>0</v>
      </c>
      <c r="N23" s="39"/>
      <c r="O23" s="426"/>
      <c r="P23" s="194"/>
      <c r="Q23" s="163"/>
      <c r="R23" s="39"/>
      <c r="S23" s="426"/>
      <c r="T23" s="194"/>
      <c r="U23" s="163"/>
      <c r="V23" s="240"/>
      <c r="W23" s="140"/>
      <c r="X23" s="140"/>
      <c r="Y23" s="207"/>
      <c r="Z23" s="39"/>
      <c r="AA23" s="426" t="s">
        <v>701</v>
      </c>
      <c r="AB23" s="194">
        <f>SUM(AB8:AB12,AB14:AB22)</f>
        <v>700</v>
      </c>
      <c r="AC23" s="163">
        <f>SUM(AC8:AC12,AC14:AC22)</f>
        <v>0</v>
      </c>
      <c r="AD23" s="29"/>
    </row>
    <row r="24" spans="1:31" ht="15.95" customHeight="1" x14ac:dyDescent="0.15">
      <c r="A24" s="344"/>
      <c r="B24" s="109" t="s">
        <v>1147</v>
      </c>
      <c r="C24" s="63"/>
      <c r="D24" s="171"/>
      <c r="E24" s="173"/>
      <c r="F24" s="100"/>
      <c r="G24" s="63"/>
      <c r="H24" s="182"/>
      <c r="I24" s="183"/>
      <c r="J24" s="100"/>
      <c r="K24" s="63"/>
      <c r="L24" s="182" t="s">
        <v>477</v>
      </c>
      <c r="M24" s="183">
        <f>D29+H29+P29+L29+T29+X29+AB29</f>
        <v>3100</v>
      </c>
      <c r="N24" s="100"/>
      <c r="O24" s="63"/>
      <c r="P24" s="182" t="s">
        <v>478</v>
      </c>
      <c r="Q24" s="294">
        <f>E29+M29+I29+Q29+U29+Y29+AC29</f>
        <v>0</v>
      </c>
      <c r="R24" s="101"/>
      <c r="S24" s="64"/>
      <c r="T24" s="176"/>
      <c r="U24" s="177"/>
      <c r="V24" s="289"/>
      <c r="W24" s="290"/>
      <c r="X24" s="291"/>
      <c r="Y24" s="292"/>
      <c r="Z24" s="289"/>
      <c r="AA24" s="290"/>
      <c r="AB24" s="291"/>
      <c r="AC24" s="293"/>
      <c r="AD24" s="29"/>
      <c r="AE24" s="31"/>
    </row>
    <row r="25" spans="1:31" s="34" customFormat="1" ht="15.95" customHeight="1" x14ac:dyDescent="0.15">
      <c r="A25" s="344" t="s">
        <v>512</v>
      </c>
      <c r="B25" s="36" t="s">
        <v>417</v>
      </c>
      <c r="C25" s="58" t="s">
        <v>215</v>
      </c>
      <c r="D25" s="165">
        <v>1150</v>
      </c>
      <c r="E25" s="136"/>
      <c r="F25" s="36"/>
      <c r="G25" s="58"/>
      <c r="H25" s="175" t="s">
        <v>57</v>
      </c>
      <c r="I25" s="135"/>
      <c r="J25" s="36" t="s">
        <v>572</v>
      </c>
      <c r="K25" s="58" t="s">
        <v>215</v>
      </c>
      <c r="L25" s="174">
        <v>300</v>
      </c>
      <c r="M25" s="136"/>
      <c r="N25" s="36"/>
      <c r="O25" s="58"/>
      <c r="P25" s="175" t="s">
        <v>57</v>
      </c>
      <c r="Q25" s="135"/>
      <c r="R25" s="36"/>
      <c r="S25" s="58"/>
      <c r="T25" s="175" t="s">
        <v>57</v>
      </c>
      <c r="U25" s="135"/>
      <c r="V25" s="198"/>
      <c r="W25" s="141"/>
      <c r="X25" s="141"/>
      <c r="Y25" s="135"/>
      <c r="Z25" s="36" t="s">
        <v>803</v>
      </c>
      <c r="AA25" s="58" t="s">
        <v>802</v>
      </c>
      <c r="AB25" s="174">
        <v>50</v>
      </c>
      <c r="AC25" s="136"/>
      <c r="AD25" s="33"/>
    </row>
    <row r="26" spans="1:31" s="34" customFormat="1" ht="15.95" customHeight="1" x14ac:dyDescent="0.15">
      <c r="A26" s="344" t="s">
        <v>512</v>
      </c>
      <c r="B26" s="35" t="s">
        <v>418</v>
      </c>
      <c r="C26" s="56" t="s">
        <v>216</v>
      </c>
      <c r="D26" s="166">
        <v>400</v>
      </c>
      <c r="E26" s="136"/>
      <c r="F26" s="35"/>
      <c r="G26" s="428"/>
      <c r="H26" s="175" t="s">
        <v>57</v>
      </c>
      <c r="I26" s="136"/>
      <c r="J26" s="35"/>
      <c r="K26" s="56"/>
      <c r="L26" s="175" t="s">
        <v>57</v>
      </c>
      <c r="M26" s="136"/>
      <c r="N26" s="35"/>
      <c r="O26" s="252"/>
      <c r="P26" s="175" t="s">
        <v>57</v>
      </c>
      <c r="Q26" s="136"/>
      <c r="R26" s="35"/>
      <c r="S26" s="247"/>
      <c r="T26" s="175" t="s">
        <v>57</v>
      </c>
      <c r="U26" s="136"/>
      <c r="V26" s="195"/>
      <c r="W26" s="102"/>
      <c r="X26" s="102"/>
      <c r="Y26" s="136"/>
      <c r="Z26" s="35"/>
      <c r="AA26" s="56"/>
      <c r="AB26" s="175"/>
      <c r="AC26" s="136"/>
      <c r="AD26" s="33"/>
    </row>
    <row r="27" spans="1:31" s="34" customFormat="1" ht="15.95" customHeight="1" x14ac:dyDescent="0.15">
      <c r="A27" s="344" t="s">
        <v>512</v>
      </c>
      <c r="B27" s="35"/>
      <c r="C27" s="56"/>
      <c r="D27" s="166"/>
      <c r="E27" s="135"/>
      <c r="F27" s="35"/>
      <c r="G27" s="56"/>
      <c r="H27" s="175"/>
      <c r="I27" s="136"/>
      <c r="J27" s="35"/>
      <c r="K27" s="56"/>
      <c r="L27" s="175"/>
      <c r="M27" s="136"/>
      <c r="N27" s="35"/>
      <c r="O27" s="56"/>
      <c r="P27" s="175"/>
      <c r="Q27" s="136"/>
      <c r="R27" s="35"/>
      <c r="S27" s="56"/>
      <c r="T27" s="175"/>
      <c r="U27" s="136"/>
      <c r="V27" s="195"/>
      <c r="W27" s="102"/>
      <c r="X27" s="102"/>
      <c r="Y27" s="136"/>
      <c r="Z27" s="35"/>
      <c r="AA27" s="56"/>
      <c r="AB27" s="175"/>
      <c r="AC27" s="136"/>
      <c r="AD27" s="33"/>
    </row>
    <row r="28" spans="1:31" s="34" customFormat="1" ht="15.95" customHeight="1" x14ac:dyDescent="0.15">
      <c r="A28" s="344" t="s">
        <v>512</v>
      </c>
      <c r="B28" s="38" t="s">
        <v>419</v>
      </c>
      <c r="C28" s="57" t="s">
        <v>962</v>
      </c>
      <c r="D28" s="168">
        <v>1200</v>
      </c>
      <c r="E28" s="137"/>
      <c r="F28" s="38"/>
      <c r="G28" s="57"/>
      <c r="H28" s="179" t="s">
        <v>57</v>
      </c>
      <c r="I28" s="137"/>
      <c r="J28" s="38"/>
      <c r="K28" s="57"/>
      <c r="L28" s="179" t="s">
        <v>57</v>
      </c>
      <c r="M28" s="137"/>
      <c r="N28" s="38"/>
      <c r="O28" s="57"/>
      <c r="P28" s="179" t="s">
        <v>57</v>
      </c>
      <c r="Q28" s="137"/>
      <c r="R28" s="38"/>
      <c r="S28" s="57"/>
      <c r="T28" s="179" t="s">
        <v>57</v>
      </c>
      <c r="U28" s="137"/>
      <c r="V28" s="196"/>
      <c r="W28" s="103"/>
      <c r="X28" s="103"/>
      <c r="Y28" s="137"/>
      <c r="Z28" s="38"/>
      <c r="AA28" s="57"/>
      <c r="AB28" s="179"/>
      <c r="AC28" s="137"/>
      <c r="AD28" s="33"/>
    </row>
    <row r="29" spans="1:31" s="34" customFormat="1" ht="15.95" customHeight="1" x14ac:dyDescent="0.15">
      <c r="A29" s="344"/>
      <c r="B29" s="39"/>
      <c r="C29" s="426" t="s">
        <v>701</v>
      </c>
      <c r="D29" s="194">
        <f>SUM(D25:D28)</f>
        <v>2750</v>
      </c>
      <c r="E29" s="163">
        <f>SUM(E25:E28)</f>
        <v>0</v>
      </c>
      <c r="F29" s="39"/>
      <c r="G29" s="426"/>
      <c r="H29" s="194"/>
      <c r="I29" s="163"/>
      <c r="J29" s="39"/>
      <c r="K29" s="426" t="s">
        <v>701</v>
      </c>
      <c r="L29" s="194">
        <f>SUM(L25:L28)</f>
        <v>300</v>
      </c>
      <c r="M29" s="163">
        <f>SUM(M25:M28)</f>
        <v>0</v>
      </c>
      <c r="N29" s="39"/>
      <c r="O29" s="78"/>
      <c r="P29" s="205"/>
      <c r="Q29" s="206"/>
      <c r="R29" s="39"/>
      <c r="S29" s="78"/>
      <c r="T29" s="205"/>
      <c r="U29" s="206"/>
      <c r="V29" s="242"/>
      <c r="W29" s="139"/>
      <c r="X29" s="139"/>
      <c r="Y29" s="158"/>
      <c r="Z29" s="39"/>
      <c r="AA29" s="426" t="s">
        <v>701</v>
      </c>
      <c r="AB29" s="194">
        <f>SUM(AB25:AB28)</f>
        <v>50</v>
      </c>
      <c r="AC29" s="163">
        <f>SUM(AC25:AC28)</f>
        <v>0</v>
      </c>
      <c r="AD29" s="33"/>
    </row>
    <row r="30" spans="1:31" ht="15.95" customHeight="1" x14ac:dyDescent="0.15">
      <c r="A30" s="344"/>
      <c r="B30" s="109" t="s">
        <v>1148</v>
      </c>
      <c r="C30" s="63"/>
      <c r="D30" s="171"/>
      <c r="E30" s="173"/>
      <c r="F30" s="100"/>
      <c r="G30" s="63"/>
      <c r="H30" s="182"/>
      <c r="I30" s="183"/>
      <c r="J30" s="100"/>
      <c r="K30" s="63"/>
      <c r="L30" s="182" t="s">
        <v>479</v>
      </c>
      <c r="M30" s="183">
        <f>D41+H41+P41+L41+T41+X41+AB41</f>
        <v>3700</v>
      </c>
      <c r="N30" s="100"/>
      <c r="O30" s="63"/>
      <c r="P30" s="182" t="s">
        <v>480</v>
      </c>
      <c r="Q30" s="294">
        <f>E41+M41+I41+Q41+U41+Y41+AC41</f>
        <v>0</v>
      </c>
      <c r="R30" s="101"/>
      <c r="S30" s="64"/>
      <c r="T30" s="176"/>
      <c r="U30" s="177"/>
      <c r="V30" s="289"/>
      <c r="W30" s="290"/>
      <c r="X30" s="291"/>
      <c r="Y30" s="292"/>
      <c r="Z30" s="289"/>
      <c r="AA30" s="290"/>
      <c r="AB30" s="291"/>
      <c r="AC30" s="293"/>
      <c r="AD30" s="29"/>
      <c r="AE30" s="31"/>
    </row>
    <row r="31" spans="1:31" s="34" customFormat="1" ht="15.95" customHeight="1" x14ac:dyDescent="0.15">
      <c r="A31" s="344" t="s">
        <v>512</v>
      </c>
      <c r="B31" s="35" t="s">
        <v>421</v>
      </c>
      <c r="C31" s="56" t="s">
        <v>218</v>
      </c>
      <c r="D31" s="172">
        <v>1450</v>
      </c>
      <c r="E31" s="136"/>
      <c r="F31" s="35"/>
      <c r="G31" s="56"/>
      <c r="H31" s="175" t="s">
        <v>57</v>
      </c>
      <c r="I31" s="144"/>
      <c r="J31" s="35"/>
      <c r="K31" s="56"/>
      <c r="L31" s="175" t="s">
        <v>57</v>
      </c>
      <c r="M31" s="136"/>
      <c r="N31" s="35"/>
      <c r="O31" s="56"/>
      <c r="P31" s="175" t="s">
        <v>57</v>
      </c>
      <c r="Q31" s="136"/>
      <c r="R31" s="35"/>
      <c r="S31" s="56"/>
      <c r="T31" s="175" t="s">
        <v>57</v>
      </c>
      <c r="U31" s="136"/>
      <c r="V31" s="195"/>
      <c r="W31" s="102"/>
      <c r="X31" s="102"/>
      <c r="Y31" s="136"/>
      <c r="Z31" s="35"/>
      <c r="AA31" s="56"/>
      <c r="AB31" s="175"/>
      <c r="AC31" s="136"/>
      <c r="AD31" s="33"/>
    </row>
    <row r="32" spans="1:31" s="34" customFormat="1" ht="15.95" customHeight="1" x14ac:dyDescent="0.15">
      <c r="A32" s="344" t="s">
        <v>512</v>
      </c>
      <c r="B32" s="35"/>
      <c r="C32" s="56"/>
      <c r="D32" s="172"/>
      <c r="E32" s="136"/>
      <c r="F32" s="35"/>
      <c r="G32" s="56"/>
      <c r="H32" s="175"/>
      <c r="I32" s="144"/>
      <c r="J32" s="35"/>
      <c r="K32" s="56"/>
      <c r="L32" s="175"/>
      <c r="M32" s="136"/>
      <c r="N32" s="35"/>
      <c r="O32" s="56"/>
      <c r="P32" s="175"/>
      <c r="Q32" s="136"/>
      <c r="R32" s="35"/>
      <c r="S32" s="56"/>
      <c r="T32" s="175"/>
      <c r="U32" s="136"/>
      <c r="V32" s="195"/>
      <c r="W32" s="102"/>
      <c r="X32" s="102"/>
      <c r="Y32" s="136"/>
      <c r="Z32" s="35"/>
      <c r="AA32" s="56"/>
      <c r="AB32" s="175"/>
      <c r="AC32" s="136"/>
      <c r="AD32" s="33"/>
    </row>
    <row r="33" spans="1:30" s="34" customFormat="1" ht="15.95" customHeight="1" x14ac:dyDescent="0.15">
      <c r="A33" s="344" t="s">
        <v>512</v>
      </c>
      <c r="B33" s="36"/>
      <c r="C33" s="58"/>
      <c r="D33" s="169"/>
      <c r="E33" s="135"/>
      <c r="F33" s="36"/>
      <c r="G33" s="58"/>
      <c r="H33" s="174"/>
      <c r="I33" s="143"/>
      <c r="J33" s="36"/>
      <c r="K33" s="58"/>
      <c r="L33" s="174"/>
      <c r="M33" s="135"/>
      <c r="N33" s="36"/>
      <c r="O33" s="58"/>
      <c r="P33" s="174"/>
      <c r="Q33" s="135"/>
      <c r="R33" s="36"/>
      <c r="S33" s="58"/>
      <c r="T33" s="174"/>
      <c r="U33" s="135"/>
      <c r="V33" s="195"/>
      <c r="W33" s="102"/>
      <c r="X33" s="102"/>
      <c r="Y33" s="136"/>
      <c r="Z33" s="36"/>
      <c r="AA33" s="58"/>
      <c r="AB33" s="174"/>
      <c r="AC33" s="135"/>
      <c r="AD33" s="33"/>
    </row>
    <row r="34" spans="1:30" s="25" customFormat="1" ht="15.95" customHeight="1" x14ac:dyDescent="0.15">
      <c r="A34" s="344" t="s">
        <v>512</v>
      </c>
      <c r="B34" s="35" t="s">
        <v>422</v>
      </c>
      <c r="C34" s="56" t="s">
        <v>219</v>
      </c>
      <c r="D34" s="172">
        <v>500</v>
      </c>
      <c r="E34" s="136"/>
      <c r="F34" s="35"/>
      <c r="G34" s="56"/>
      <c r="H34" s="175" t="s">
        <v>57</v>
      </c>
      <c r="I34" s="144"/>
      <c r="J34" s="35"/>
      <c r="K34" s="65"/>
      <c r="L34" s="175" t="s">
        <v>57</v>
      </c>
      <c r="M34" s="136"/>
      <c r="N34" s="35"/>
      <c r="O34" s="56"/>
      <c r="P34" s="175" t="s">
        <v>57</v>
      </c>
      <c r="Q34" s="136"/>
      <c r="R34" s="35"/>
      <c r="S34" s="56"/>
      <c r="T34" s="175" t="s">
        <v>57</v>
      </c>
      <c r="U34" s="136"/>
      <c r="V34" s="195"/>
      <c r="W34" s="102"/>
      <c r="X34" s="102"/>
      <c r="Y34" s="136"/>
      <c r="Z34" s="35"/>
      <c r="AA34" s="56"/>
      <c r="AB34" s="175"/>
      <c r="AC34" s="136"/>
      <c r="AD34" s="33"/>
    </row>
    <row r="35" spans="1:30" s="25" customFormat="1" ht="15.95" customHeight="1" x14ac:dyDescent="0.15">
      <c r="A35" s="344" t="s">
        <v>512</v>
      </c>
      <c r="B35" s="35"/>
      <c r="C35" s="56"/>
      <c r="D35" s="166"/>
      <c r="E35" s="136"/>
      <c r="F35" s="35"/>
      <c r="G35" s="56"/>
      <c r="H35" s="175"/>
      <c r="I35" s="144"/>
      <c r="J35" s="35"/>
      <c r="K35" s="56"/>
      <c r="L35" s="192"/>
      <c r="M35" s="136"/>
      <c r="N35" s="35"/>
      <c r="O35" s="56"/>
      <c r="P35" s="175"/>
      <c r="Q35" s="136"/>
      <c r="R35" s="35"/>
      <c r="S35" s="56"/>
      <c r="T35" s="175"/>
      <c r="U35" s="136"/>
      <c r="V35" s="195"/>
      <c r="W35" s="102"/>
      <c r="X35" s="102"/>
      <c r="Y35" s="136"/>
      <c r="Z35" s="35"/>
      <c r="AA35" s="56"/>
      <c r="AB35" s="175"/>
      <c r="AC35" s="136"/>
      <c r="AD35" s="33"/>
    </row>
    <row r="36" spans="1:30" s="25" customFormat="1" ht="15.95" customHeight="1" x14ac:dyDescent="0.15">
      <c r="A36" s="344" t="s">
        <v>512</v>
      </c>
      <c r="B36" s="35"/>
      <c r="C36" s="427"/>
      <c r="D36" s="175"/>
      <c r="E36" s="136"/>
      <c r="F36" s="35"/>
      <c r="G36" s="427"/>
      <c r="H36" s="175"/>
      <c r="I36" s="144"/>
      <c r="J36" s="35"/>
      <c r="K36" s="427"/>
      <c r="L36" s="175"/>
      <c r="M36" s="136"/>
      <c r="N36" s="35"/>
      <c r="O36" s="427"/>
      <c r="P36" s="175"/>
      <c r="Q36" s="136"/>
      <c r="R36" s="35"/>
      <c r="S36" s="427"/>
      <c r="T36" s="175"/>
      <c r="U36" s="136"/>
      <c r="V36" s="195"/>
      <c r="W36" s="102"/>
      <c r="X36" s="102"/>
      <c r="Y36" s="136"/>
      <c r="Z36" s="35"/>
      <c r="AA36" s="427"/>
      <c r="AB36" s="175"/>
      <c r="AC36" s="136"/>
      <c r="AD36" s="33"/>
    </row>
    <row r="37" spans="1:30" s="25" customFormat="1" ht="15.95" customHeight="1" x14ac:dyDescent="0.15">
      <c r="A37" s="344" t="s">
        <v>512</v>
      </c>
      <c r="B37" s="35"/>
      <c r="C37" s="56"/>
      <c r="D37" s="172"/>
      <c r="E37" s="136"/>
      <c r="F37" s="35"/>
      <c r="G37" s="56"/>
      <c r="H37" s="175"/>
      <c r="I37" s="144"/>
      <c r="J37" s="35"/>
      <c r="K37" s="56"/>
      <c r="L37" s="175"/>
      <c r="M37" s="136"/>
      <c r="N37" s="35"/>
      <c r="O37" s="56"/>
      <c r="P37" s="175"/>
      <c r="Q37" s="136"/>
      <c r="R37" s="35"/>
      <c r="S37" s="56"/>
      <c r="T37" s="175"/>
      <c r="U37" s="136"/>
      <c r="V37" s="195"/>
      <c r="W37" s="102"/>
      <c r="X37" s="102"/>
      <c r="Y37" s="136"/>
      <c r="Z37" s="35"/>
      <c r="AA37" s="56"/>
      <c r="AB37" s="175"/>
      <c r="AC37" s="136"/>
      <c r="AD37" s="33"/>
    </row>
    <row r="38" spans="1:30" s="34" customFormat="1" ht="15.95" customHeight="1" x14ac:dyDescent="0.15">
      <c r="A38" s="344" t="s">
        <v>512</v>
      </c>
      <c r="B38" s="38" t="s">
        <v>424</v>
      </c>
      <c r="C38" s="57" t="s">
        <v>220</v>
      </c>
      <c r="D38" s="168">
        <v>950</v>
      </c>
      <c r="E38" s="137"/>
      <c r="F38" s="38"/>
      <c r="G38" s="57"/>
      <c r="H38" s="179" t="s">
        <v>57</v>
      </c>
      <c r="I38" s="145"/>
      <c r="J38" s="38" t="s">
        <v>573</v>
      </c>
      <c r="K38" s="57" t="s">
        <v>220</v>
      </c>
      <c r="L38" s="179">
        <v>50</v>
      </c>
      <c r="M38" s="136"/>
      <c r="N38" s="38"/>
      <c r="O38" s="57"/>
      <c r="P38" s="179" t="s">
        <v>57</v>
      </c>
      <c r="Q38" s="137"/>
      <c r="R38" s="38"/>
      <c r="S38" s="57"/>
      <c r="T38" s="179" t="s">
        <v>57</v>
      </c>
      <c r="U38" s="137"/>
      <c r="V38" s="196"/>
      <c r="W38" s="103"/>
      <c r="X38" s="103"/>
      <c r="Y38" s="137"/>
      <c r="Z38" s="38"/>
      <c r="AA38" s="57"/>
      <c r="AB38" s="179"/>
      <c r="AC38" s="137"/>
      <c r="AD38" s="33"/>
    </row>
    <row r="39" spans="1:30" s="25" customFormat="1" ht="15.95" customHeight="1" x14ac:dyDescent="0.15">
      <c r="A39" s="344" t="s">
        <v>512</v>
      </c>
      <c r="B39" s="32" t="s">
        <v>423</v>
      </c>
      <c r="C39" s="76" t="s">
        <v>964</v>
      </c>
      <c r="D39" s="423">
        <v>750</v>
      </c>
      <c r="E39" s="135"/>
      <c r="F39" s="32"/>
      <c r="G39" s="76"/>
      <c r="H39" s="186" t="s">
        <v>57</v>
      </c>
      <c r="I39" s="411"/>
      <c r="J39" s="32"/>
      <c r="K39" s="424"/>
      <c r="L39" s="186" t="s">
        <v>57</v>
      </c>
      <c r="M39" s="161"/>
      <c r="N39" s="32"/>
      <c r="O39" s="76"/>
      <c r="P39" s="186" t="s">
        <v>57</v>
      </c>
      <c r="Q39" s="161"/>
      <c r="R39" s="32"/>
      <c r="S39" s="76"/>
      <c r="T39" s="186" t="s">
        <v>57</v>
      </c>
      <c r="U39" s="161"/>
      <c r="V39" s="412"/>
      <c r="W39" s="413"/>
      <c r="X39" s="413"/>
      <c r="Y39" s="161"/>
      <c r="Z39" s="32"/>
      <c r="AA39" s="76"/>
      <c r="AB39" s="186"/>
      <c r="AC39" s="161"/>
      <c r="AD39" s="33"/>
    </row>
    <row r="40" spans="1:30" s="25" customFormat="1" ht="15.95" customHeight="1" x14ac:dyDescent="0.15">
      <c r="A40" s="344" t="s">
        <v>512</v>
      </c>
      <c r="B40" s="38"/>
      <c r="C40" s="57"/>
      <c r="D40" s="168"/>
      <c r="E40" s="137"/>
      <c r="F40" s="38"/>
      <c r="G40" s="57"/>
      <c r="H40" s="179"/>
      <c r="I40" s="145"/>
      <c r="J40" s="38"/>
      <c r="K40" s="57"/>
      <c r="L40" s="204"/>
      <c r="M40" s="137"/>
      <c r="N40" s="38"/>
      <c r="O40" s="57"/>
      <c r="P40" s="179"/>
      <c r="Q40" s="137"/>
      <c r="R40" s="38"/>
      <c r="S40" s="57"/>
      <c r="T40" s="179"/>
      <c r="U40" s="137"/>
      <c r="V40" s="196"/>
      <c r="W40" s="103"/>
      <c r="X40" s="103"/>
      <c r="Y40" s="137"/>
      <c r="Z40" s="38"/>
      <c r="AA40" s="57"/>
      <c r="AB40" s="179"/>
      <c r="AC40" s="137"/>
      <c r="AD40" s="33"/>
    </row>
    <row r="41" spans="1:30" s="34" customFormat="1" ht="15.95" customHeight="1" x14ac:dyDescent="0.15">
      <c r="A41" s="346"/>
      <c r="B41" s="39"/>
      <c r="C41" s="426" t="s">
        <v>701</v>
      </c>
      <c r="D41" s="194">
        <f>SUM(D31:D40)</f>
        <v>3650</v>
      </c>
      <c r="E41" s="163">
        <f>SUM(E31:E40)</f>
        <v>0</v>
      </c>
      <c r="F41" s="39"/>
      <c r="G41" s="78"/>
      <c r="H41" s="205"/>
      <c r="I41" s="206"/>
      <c r="J41" s="39"/>
      <c r="K41" s="426" t="s">
        <v>701</v>
      </c>
      <c r="L41" s="194">
        <f>SUM(L31:L40)</f>
        <v>50</v>
      </c>
      <c r="M41" s="163">
        <f>SUM(M31:M40)</f>
        <v>0</v>
      </c>
      <c r="N41" s="39"/>
      <c r="O41" s="78"/>
      <c r="P41" s="205"/>
      <c r="Q41" s="206"/>
      <c r="R41" s="39"/>
      <c r="S41" s="78"/>
      <c r="T41" s="205"/>
      <c r="U41" s="206"/>
      <c r="V41" s="242"/>
      <c r="W41" s="139"/>
      <c r="X41" s="139"/>
      <c r="Y41" s="158"/>
      <c r="Z41" s="39"/>
      <c r="AA41" s="78"/>
      <c r="AB41" s="205"/>
      <c r="AC41" s="206"/>
      <c r="AD41" s="33"/>
    </row>
    <row r="42" spans="1:30" s="27" customFormat="1" ht="15.95" customHeight="1" x14ac:dyDescent="0.15">
      <c r="A42" s="346"/>
      <c r="B42" s="245" t="s">
        <v>57</v>
      </c>
      <c r="C42" s="6" t="s">
        <v>254</v>
      </c>
      <c r="D42" s="60"/>
      <c r="E42" s="62"/>
      <c r="F42" s="4"/>
      <c r="G42" s="59"/>
      <c r="H42" s="60"/>
      <c r="I42" s="62"/>
      <c r="J42" s="4"/>
      <c r="K42" s="59"/>
      <c r="L42" s="60"/>
      <c r="M42" s="62"/>
      <c r="N42" s="4"/>
      <c r="O42" s="59"/>
      <c r="P42" s="60"/>
      <c r="Q42" s="87"/>
      <c r="R42" s="4"/>
      <c r="S42" s="59"/>
      <c r="T42" s="86"/>
      <c r="U42" s="79"/>
      <c r="V42" s="83"/>
      <c r="W42" s="60"/>
      <c r="X42" s="60"/>
      <c r="Y42" s="87"/>
      <c r="Z42" s="2"/>
      <c r="AA42" s="59"/>
      <c r="AB42" s="60"/>
      <c r="AC42" s="89" t="s">
        <v>1012</v>
      </c>
      <c r="AD42" s="28"/>
    </row>
    <row r="43" spans="1:30" ht="15" customHeight="1" x14ac:dyDescent="0.15">
      <c r="A43" s="34"/>
      <c r="B43" s="2"/>
      <c r="C43" s="59"/>
      <c r="D43" s="93"/>
      <c r="E43" s="62"/>
      <c r="F43" s="4"/>
      <c r="G43" s="59"/>
      <c r="H43" s="94"/>
      <c r="I43" s="62"/>
      <c r="J43" s="4"/>
      <c r="K43" s="59"/>
      <c r="L43" s="94"/>
      <c r="M43" s="62"/>
      <c r="N43" s="4"/>
      <c r="O43" s="59"/>
      <c r="P43" s="94"/>
      <c r="Q43" s="87"/>
      <c r="R43" s="4"/>
      <c r="S43" s="59"/>
      <c r="T43" s="94"/>
      <c r="U43" s="87"/>
      <c r="V43" s="83"/>
      <c r="W43" s="60"/>
      <c r="X43" s="60"/>
      <c r="Y43" s="87"/>
      <c r="Z43" s="2"/>
      <c r="AA43" s="59"/>
      <c r="AB43" s="94"/>
      <c r="AC43" s="87"/>
    </row>
    <row r="44" spans="1:30" ht="15" customHeight="1" x14ac:dyDescent="0.15">
      <c r="A44" s="34"/>
      <c r="B44" s="42"/>
      <c r="C44" s="59"/>
      <c r="D44" s="93"/>
      <c r="E44" s="62"/>
      <c r="F44" s="4"/>
      <c r="G44" s="59"/>
      <c r="H44" s="94"/>
      <c r="I44" s="62"/>
      <c r="J44" s="4"/>
      <c r="K44" s="59"/>
      <c r="L44" s="94"/>
      <c r="M44" s="62"/>
      <c r="N44" s="4"/>
      <c r="O44" s="59"/>
      <c r="P44" s="94"/>
      <c r="Q44" s="62"/>
      <c r="R44" s="4"/>
      <c r="S44" s="59"/>
      <c r="T44" s="94"/>
      <c r="U44" s="62"/>
      <c r="V44" s="43"/>
      <c r="W44" s="59"/>
      <c r="X44" s="59"/>
      <c r="Y44" s="62"/>
      <c r="Z44" s="4"/>
      <c r="AA44" s="59"/>
      <c r="AB44" s="94"/>
      <c r="AC44" s="62"/>
    </row>
    <row r="45" spans="1:30" s="27" customFormat="1" ht="15" customHeight="1" x14ac:dyDescent="0.15">
      <c r="A45" s="26"/>
      <c r="B45" s="42"/>
      <c r="C45" s="59"/>
      <c r="D45" s="60"/>
      <c r="E45" s="62"/>
      <c r="F45" s="4"/>
      <c r="G45" s="59"/>
      <c r="H45" s="60"/>
      <c r="I45" s="62"/>
      <c r="J45" s="4"/>
      <c r="K45" s="59"/>
      <c r="L45" s="60"/>
      <c r="M45" s="62"/>
      <c r="N45" s="4"/>
      <c r="O45" s="59"/>
      <c r="P45" s="60"/>
      <c r="Q45" s="87"/>
      <c r="R45" s="4"/>
      <c r="S45" s="59"/>
      <c r="T45" s="60"/>
      <c r="U45" s="87"/>
      <c r="V45" s="83"/>
      <c r="W45" s="60"/>
      <c r="X45" s="60"/>
      <c r="Y45" s="87"/>
      <c r="Z45" s="2"/>
      <c r="AA45" s="59"/>
      <c r="AB45" s="60"/>
      <c r="AC45" s="87"/>
      <c r="AD45" s="28"/>
    </row>
  </sheetData>
  <sheetProtection algorithmName="SHA-512" hashValue="PVqG7PagSkR5x+XXnho991BXMT+4jycsF8jK1o5TreVfy8m32fUpoxRb1nhq6eg2iTcWaT2kchtI9fJNgLYSHA==" saltValue="BSq2CWJt6sTXKvBTh8BmvQ=="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47"/>
  <sheetViews>
    <sheetView topLeftCell="B1" zoomScale="90" zoomScaleNormal="75" zoomScaleSheetLayoutView="80" workbookViewId="0">
      <selection activeCell="E8" sqref="E8"/>
    </sheetView>
  </sheetViews>
  <sheetFormatPr defaultRowHeight="13.5" x14ac:dyDescent="0.15"/>
  <cols>
    <col min="1" max="1" width="3.3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2025年4月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451</v>
      </c>
    </row>
    <row r="4" spans="1:31" ht="5.0999999999999996" customHeight="1" x14ac:dyDescent="0.15">
      <c r="A4" s="345"/>
    </row>
    <row r="5" spans="1:31" ht="15.4"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448">
        <v>10</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4" customHeight="1" x14ac:dyDescent="0.15">
      <c r="A7" s="344"/>
      <c r="B7" s="109" t="s">
        <v>1149</v>
      </c>
      <c r="C7" s="63"/>
      <c r="D7" s="171"/>
      <c r="E7" s="173"/>
      <c r="F7" s="100"/>
      <c r="G7" s="63"/>
      <c r="H7" s="182"/>
      <c r="I7" s="183"/>
      <c r="J7" s="100"/>
      <c r="K7" s="63"/>
      <c r="L7" s="182" t="s">
        <v>704</v>
      </c>
      <c r="M7" s="183">
        <f>D23+H23+P23+L23+T23+X23+AB23</f>
        <v>11500</v>
      </c>
      <c r="N7" s="100"/>
      <c r="O7" s="63"/>
      <c r="P7" s="182" t="s">
        <v>705</v>
      </c>
      <c r="Q7" s="294">
        <f>E23+M23+I23+Q23+U23+Y23+AC23</f>
        <v>0</v>
      </c>
      <c r="R7" s="101"/>
      <c r="S7" s="64"/>
      <c r="T7" s="176"/>
      <c r="U7" s="177"/>
      <c r="V7" s="289"/>
      <c r="W7" s="290"/>
      <c r="X7" s="291"/>
      <c r="Y7" s="292"/>
      <c r="Z7" s="289"/>
      <c r="AA7" s="290"/>
      <c r="AB7" s="291"/>
      <c r="AC7" s="293"/>
      <c r="AD7" s="29"/>
      <c r="AE7" s="31"/>
    </row>
    <row r="8" spans="1:31" s="34" customFormat="1" ht="15.4" customHeight="1" x14ac:dyDescent="0.15">
      <c r="A8" s="344" t="s">
        <v>513</v>
      </c>
      <c r="B8" s="35" t="s">
        <v>425</v>
      </c>
      <c r="C8" s="56" t="s">
        <v>221</v>
      </c>
      <c r="D8" s="166">
        <v>800</v>
      </c>
      <c r="E8" s="136"/>
      <c r="F8" s="35" t="s">
        <v>580</v>
      </c>
      <c r="G8" s="56" t="s">
        <v>221</v>
      </c>
      <c r="H8" s="175">
        <v>150</v>
      </c>
      <c r="I8" s="136"/>
      <c r="J8" s="35" t="s">
        <v>574</v>
      </c>
      <c r="K8" s="56" t="s">
        <v>221</v>
      </c>
      <c r="L8" s="175">
        <v>400</v>
      </c>
      <c r="M8" s="136"/>
      <c r="N8" s="35" t="s">
        <v>583</v>
      </c>
      <c r="O8" s="56" t="s">
        <v>221</v>
      </c>
      <c r="P8" s="175">
        <v>200</v>
      </c>
      <c r="Q8" s="136"/>
      <c r="R8" s="35"/>
      <c r="S8" s="56"/>
      <c r="T8" s="175" t="s">
        <v>57</v>
      </c>
      <c r="U8" s="144"/>
      <c r="V8" s="195"/>
      <c r="W8" s="102"/>
      <c r="X8" s="102"/>
      <c r="Y8" s="144"/>
      <c r="Z8" s="35" t="s">
        <v>574</v>
      </c>
      <c r="AA8" s="56" t="s">
        <v>864</v>
      </c>
      <c r="AB8" s="175">
        <v>100</v>
      </c>
      <c r="AC8" s="136"/>
      <c r="AD8" s="29" t="s">
        <v>487</v>
      </c>
    </row>
    <row r="9" spans="1:31" s="34" customFormat="1" ht="15.4" customHeight="1" x14ac:dyDescent="0.15">
      <c r="A9" s="344" t="s">
        <v>513</v>
      </c>
      <c r="B9" s="35" t="s">
        <v>426</v>
      </c>
      <c r="C9" s="56" t="s">
        <v>223</v>
      </c>
      <c r="D9" s="166">
        <v>350</v>
      </c>
      <c r="E9" s="136"/>
      <c r="F9" s="35"/>
      <c r="G9" s="56"/>
      <c r="H9" s="175"/>
      <c r="I9" s="136"/>
      <c r="J9" s="35" t="s">
        <v>575</v>
      </c>
      <c r="K9" s="56" t="s">
        <v>223</v>
      </c>
      <c r="L9" s="175">
        <v>250</v>
      </c>
      <c r="M9" s="136"/>
      <c r="N9" s="35"/>
      <c r="O9" s="56"/>
      <c r="P9" s="175" t="s">
        <v>57</v>
      </c>
      <c r="Q9" s="136"/>
      <c r="R9" s="35"/>
      <c r="S9" s="56"/>
      <c r="T9" s="175" t="s">
        <v>57</v>
      </c>
      <c r="U9" s="144"/>
      <c r="V9" s="195"/>
      <c r="W9" s="102"/>
      <c r="X9" s="102"/>
      <c r="Y9" s="144"/>
      <c r="Z9" s="35"/>
      <c r="AA9" s="56"/>
      <c r="AB9" s="175"/>
      <c r="AC9" s="136"/>
      <c r="AD9" s="33" t="s">
        <v>222</v>
      </c>
    </row>
    <row r="10" spans="1:31" s="34" customFormat="1" ht="15.4" customHeight="1" x14ac:dyDescent="0.15">
      <c r="A10" s="344" t="s">
        <v>512</v>
      </c>
      <c r="B10" s="35" t="s">
        <v>430</v>
      </c>
      <c r="C10" s="56" t="s">
        <v>227</v>
      </c>
      <c r="D10" s="166">
        <v>300</v>
      </c>
      <c r="E10" s="136"/>
      <c r="F10" s="35"/>
      <c r="G10" s="56"/>
      <c r="H10" s="175" t="s">
        <v>57</v>
      </c>
      <c r="I10" s="136"/>
      <c r="J10" s="35"/>
      <c r="K10" s="56"/>
      <c r="L10" s="175" t="s">
        <v>57</v>
      </c>
      <c r="M10" s="136"/>
      <c r="N10" s="35"/>
      <c r="O10" s="56"/>
      <c r="P10" s="175" t="s">
        <v>57</v>
      </c>
      <c r="Q10" s="136"/>
      <c r="R10" s="35"/>
      <c r="S10" s="56"/>
      <c r="T10" s="175" t="s">
        <v>57</v>
      </c>
      <c r="U10" s="144"/>
      <c r="V10" s="195"/>
      <c r="W10" s="102"/>
      <c r="X10" s="102"/>
      <c r="Y10" s="144"/>
      <c r="Z10" s="35"/>
      <c r="AA10" s="56"/>
      <c r="AB10" s="175"/>
      <c r="AC10" s="136"/>
      <c r="AD10" s="33" t="s">
        <v>691</v>
      </c>
    </row>
    <row r="11" spans="1:31" s="34" customFormat="1" ht="15.4" customHeight="1" x14ac:dyDescent="0.15">
      <c r="A11" s="344" t="s">
        <v>512</v>
      </c>
      <c r="B11" s="35" t="s">
        <v>427</v>
      </c>
      <c r="C11" s="56" t="s">
        <v>224</v>
      </c>
      <c r="D11" s="166">
        <v>300</v>
      </c>
      <c r="E11" s="136"/>
      <c r="F11" s="35"/>
      <c r="G11" s="56"/>
      <c r="H11" s="175" t="s">
        <v>57</v>
      </c>
      <c r="I11" s="136"/>
      <c r="J11" s="35"/>
      <c r="K11" s="56"/>
      <c r="L11" s="175" t="s">
        <v>57</v>
      </c>
      <c r="M11" s="136"/>
      <c r="N11" s="35"/>
      <c r="O11" s="56"/>
      <c r="P11" s="175" t="s">
        <v>57</v>
      </c>
      <c r="Q11" s="136"/>
      <c r="R11" s="35"/>
      <c r="S11" s="56"/>
      <c r="T11" s="175" t="s">
        <v>57</v>
      </c>
      <c r="U11" s="144"/>
      <c r="V11" s="195"/>
      <c r="W11" s="102"/>
      <c r="X11" s="102"/>
      <c r="Y11" s="144"/>
      <c r="Z11" s="35"/>
      <c r="AA11" s="56"/>
      <c r="AB11" s="175"/>
      <c r="AC11" s="136"/>
      <c r="AD11" s="33"/>
    </row>
    <row r="12" spans="1:31" s="34" customFormat="1" ht="15.4" customHeight="1" x14ac:dyDescent="0.15">
      <c r="A12" s="344" t="s">
        <v>512</v>
      </c>
      <c r="B12" s="35" t="s">
        <v>428</v>
      </c>
      <c r="C12" s="56" t="s">
        <v>819</v>
      </c>
      <c r="D12" s="166">
        <v>100</v>
      </c>
      <c r="E12" s="136"/>
      <c r="F12" s="35"/>
      <c r="G12" s="56"/>
      <c r="H12" s="175" t="s">
        <v>57</v>
      </c>
      <c r="I12" s="136"/>
      <c r="J12" s="35"/>
      <c r="K12" s="56"/>
      <c r="L12" s="175" t="s">
        <v>57</v>
      </c>
      <c r="M12" s="136"/>
      <c r="N12" s="35"/>
      <c r="O12" s="56"/>
      <c r="P12" s="175" t="s">
        <v>57</v>
      </c>
      <c r="Q12" s="136"/>
      <c r="R12" s="35"/>
      <c r="S12" s="56"/>
      <c r="T12" s="175" t="s">
        <v>57</v>
      </c>
      <c r="U12" s="144"/>
      <c r="V12" s="195"/>
      <c r="W12" s="102"/>
      <c r="X12" s="102"/>
      <c r="Y12" s="144"/>
      <c r="Z12" s="35"/>
      <c r="AA12" s="56"/>
      <c r="AB12" s="175"/>
      <c r="AC12" s="136"/>
      <c r="AD12" s="33" t="s">
        <v>225</v>
      </c>
    </row>
    <row r="13" spans="1:31" s="34" customFormat="1" ht="15.4" customHeight="1" x14ac:dyDescent="0.15">
      <c r="A13" s="344" t="s">
        <v>512</v>
      </c>
      <c r="B13" s="35" t="s">
        <v>429</v>
      </c>
      <c r="C13" s="56" t="s">
        <v>226</v>
      </c>
      <c r="D13" s="166">
        <v>450</v>
      </c>
      <c r="E13" s="136"/>
      <c r="F13" s="35"/>
      <c r="G13" s="56"/>
      <c r="H13" s="175" t="s">
        <v>57</v>
      </c>
      <c r="I13" s="136"/>
      <c r="J13" s="35"/>
      <c r="K13" s="56"/>
      <c r="L13" s="175" t="s">
        <v>57</v>
      </c>
      <c r="M13" s="136"/>
      <c r="N13" s="35"/>
      <c r="O13" s="56"/>
      <c r="P13" s="175" t="s">
        <v>57</v>
      </c>
      <c r="Q13" s="136"/>
      <c r="R13" s="35"/>
      <c r="S13" s="56"/>
      <c r="T13" s="175" t="s">
        <v>57</v>
      </c>
      <c r="U13" s="144"/>
      <c r="V13" s="195"/>
      <c r="W13" s="102"/>
      <c r="X13" s="102"/>
      <c r="Y13" s="144"/>
      <c r="Z13" s="35"/>
      <c r="AA13" s="56"/>
      <c r="AB13" s="175"/>
      <c r="AC13" s="136"/>
      <c r="AD13" s="33" t="s">
        <v>139</v>
      </c>
    </row>
    <row r="14" spans="1:31" s="34" customFormat="1" ht="15.4" customHeight="1" x14ac:dyDescent="0.15">
      <c r="A14" s="344" t="s">
        <v>512</v>
      </c>
      <c r="B14" s="35" t="s">
        <v>431</v>
      </c>
      <c r="C14" s="56" t="s">
        <v>228</v>
      </c>
      <c r="D14" s="166">
        <v>1400</v>
      </c>
      <c r="E14" s="136"/>
      <c r="F14" s="35" t="s">
        <v>581</v>
      </c>
      <c r="G14" s="56" t="s">
        <v>228</v>
      </c>
      <c r="H14" s="175">
        <v>200</v>
      </c>
      <c r="I14" s="136"/>
      <c r="J14" s="35" t="s">
        <v>576</v>
      </c>
      <c r="K14" s="56" t="s">
        <v>228</v>
      </c>
      <c r="L14" s="175">
        <v>1000</v>
      </c>
      <c r="M14" s="136"/>
      <c r="N14" s="35" t="s">
        <v>584</v>
      </c>
      <c r="O14" s="56" t="s">
        <v>228</v>
      </c>
      <c r="P14" s="175">
        <v>150</v>
      </c>
      <c r="Q14" s="136"/>
      <c r="R14" s="35"/>
      <c r="S14" s="56"/>
      <c r="T14" s="175" t="s">
        <v>57</v>
      </c>
      <c r="U14" s="144"/>
      <c r="V14" s="195"/>
      <c r="W14" s="102"/>
      <c r="X14" s="102"/>
      <c r="Y14" s="144"/>
      <c r="Z14" s="35" t="s">
        <v>448</v>
      </c>
      <c r="AA14" s="56" t="s">
        <v>229</v>
      </c>
      <c r="AB14" s="175">
        <v>100</v>
      </c>
      <c r="AC14" s="136"/>
      <c r="AD14" s="33" t="s">
        <v>84</v>
      </c>
    </row>
    <row r="15" spans="1:31" s="34" customFormat="1" ht="15.4" customHeight="1" x14ac:dyDescent="0.15">
      <c r="A15" s="344" t="s">
        <v>512</v>
      </c>
      <c r="B15" s="35" t="s">
        <v>432</v>
      </c>
      <c r="C15" s="56" t="s">
        <v>930</v>
      </c>
      <c r="D15" s="166">
        <v>100</v>
      </c>
      <c r="E15" s="136"/>
      <c r="F15" s="35"/>
      <c r="G15" s="56"/>
      <c r="H15" s="175" t="s">
        <v>57</v>
      </c>
      <c r="I15" s="136"/>
      <c r="J15" s="35"/>
      <c r="K15" s="56"/>
      <c r="L15" s="175" t="s">
        <v>57</v>
      </c>
      <c r="M15" s="136"/>
      <c r="N15" s="35"/>
      <c r="O15" s="56"/>
      <c r="P15" s="175" t="s">
        <v>57</v>
      </c>
      <c r="Q15" s="136"/>
      <c r="R15" s="35"/>
      <c r="S15" s="56"/>
      <c r="T15" s="175"/>
      <c r="U15" s="144"/>
      <c r="V15" s="195"/>
      <c r="W15" s="102"/>
      <c r="X15" s="102"/>
      <c r="Y15" s="144"/>
      <c r="Z15" s="35"/>
      <c r="AA15" s="56"/>
      <c r="AB15" s="175"/>
      <c r="AC15" s="136"/>
      <c r="AD15" s="33"/>
    </row>
    <row r="16" spans="1:31" s="34" customFormat="1" ht="15.4" customHeight="1" x14ac:dyDescent="0.15">
      <c r="A16" s="344" t="s">
        <v>512</v>
      </c>
      <c r="B16" s="35" t="s">
        <v>434</v>
      </c>
      <c r="C16" s="56" t="s">
        <v>230</v>
      </c>
      <c r="D16" s="166">
        <v>850</v>
      </c>
      <c r="E16" s="136"/>
      <c r="F16" s="35"/>
      <c r="G16" s="56"/>
      <c r="H16" s="175" t="s">
        <v>57</v>
      </c>
      <c r="I16" s="136"/>
      <c r="J16" s="35"/>
      <c r="K16" s="56"/>
      <c r="L16" s="175" t="s">
        <v>57</v>
      </c>
      <c r="M16" s="136"/>
      <c r="N16" s="35"/>
      <c r="O16" s="56"/>
      <c r="P16" s="175" t="s">
        <v>57</v>
      </c>
      <c r="Q16" s="136"/>
      <c r="R16" s="35"/>
      <c r="S16" s="56"/>
      <c r="T16" s="175" t="s">
        <v>57</v>
      </c>
      <c r="U16" s="144"/>
      <c r="V16" s="195"/>
      <c r="W16" s="102"/>
      <c r="X16" s="102"/>
      <c r="Y16" s="144"/>
      <c r="Z16" s="35"/>
      <c r="AA16" s="56"/>
      <c r="AB16" s="175"/>
      <c r="AC16" s="136"/>
      <c r="AD16" s="33" t="s">
        <v>699</v>
      </c>
    </row>
    <row r="17" spans="1:31" s="34" customFormat="1" ht="15.4" customHeight="1" x14ac:dyDescent="0.15">
      <c r="A17" s="344" t="s">
        <v>512</v>
      </c>
      <c r="B17" s="35" t="s">
        <v>435</v>
      </c>
      <c r="C17" s="56" t="s">
        <v>231</v>
      </c>
      <c r="D17" s="166">
        <v>1000</v>
      </c>
      <c r="E17" s="136"/>
      <c r="F17" s="35" t="s">
        <v>582</v>
      </c>
      <c r="G17" s="56" t="s">
        <v>231</v>
      </c>
      <c r="H17" s="175">
        <v>200</v>
      </c>
      <c r="I17" s="136"/>
      <c r="J17" s="35" t="s">
        <v>577</v>
      </c>
      <c r="K17" s="56" t="s">
        <v>231</v>
      </c>
      <c r="L17" s="175">
        <v>300</v>
      </c>
      <c r="M17" s="136"/>
      <c r="N17" s="35" t="s">
        <v>585</v>
      </c>
      <c r="O17" s="56" t="s">
        <v>231</v>
      </c>
      <c r="P17" s="175">
        <v>150</v>
      </c>
      <c r="Q17" s="136"/>
      <c r="R17" s="35"/>
      <c r="S17" s="56"/>
      <c r="T17" s="175" t="s">
        <v>57</v>
      </c>
      <c r="U17" s="144"/>
      <c r="V17" s="195"/>
      <c r="W17" s="102"/>
      <c r="X17" s="102"/>
      <c r="Y17" s="144"/>
      <c r="Z17" s="35" t="s">
        <v>449</v>
      </c>
      <c r="AA17" s="56" t="s">
        <v>232</v>
      </c>
      <c r="AB17" s="175">
        <v>100</v>
      </c>
      <c r="AC17" s="136"/>
      <c r="AD17" s="33" t="s">
        <v>700</v>
      </c>
    </row>
    <row r="18" spans="1:31" s="34" customFormat="1" ht="15.4" customHeight="1" x14ac:dyDescent="0.15">
      <c r="A18" s="344" t="s">
        <v>512</v>
      </c>
      <c r="B18" s="35" t="s">
        <v>436</v>
      </c>
      <c r="C18" s="56" t="s">
        <v>233</v>
      </c>
      <c r="D18" s="166">
        <v>350</v>
      </c>
      <c r="E18" s="136"/>
      <c r="F18" s="35"/>
      <c r="G18" s="56"/>
      <c r="H18" s="175" t="s">
        <v>57</v>
      </c>
      <c r="I18" s="136"/>
      <c r="J18" s="35"/>
      <c r="K18" s="56"/>
      <c r="L18" s="175" t="s">
        <v>57</v>
      </c>
      <c r="M18" s="136"/>
      <c r="N18" s="35"/>
      <c r="O18" s="56"/>
      <c r="P18" s="175" t="s">
        <v>57</v>
      </c>
      <c r="Q18" s="136"/>
      <c r="R18" s="35"/>
      <c r="S18" s="56"/>
      <c r="T18" s="175" t="s">
        <v>57</v>
      </c>
      <c r="U18" s="144"/>
      <c r="V18" s="195"/>
      <c r="W18" s="102"/>
      <c r="X18" s="102"/>
      <c r="Y18" s="144"/>
      <c r="Z18" s="35"/>
      <c r="AA18" s="56"/>
      <c r="AB18" s="175"/>
      <c r="AC18" s="136"/>
      <c r="AD18" s="33" t="s">
        <v>691</v>
      </c>
    </row>
    <row r="19" spans="1:31" s="34" customFormat="1" ht="15.4" customHeight="1" x14ac:dyDescent="0.15">
      <c r="A19" s="344" t="s">
        <v>512</v>
      </c>
      <c r="B19" s="35" t="s">
        <v>437</v>
      </c>
      <c r="C19" s="56" t="s">
        <v>234</v>
      </c>
      <c r="D19" s="166">
        <v>400</v>
      </c>
      <c r="E19" s="136"/>
      <c r="F19" s="35"/>
      <c r="G19" s="56"/>
      <c r="H19" s="175" t="s">
        <v>57</v>
      </c>
      <c r="I19" s="136"/>
      <c r="J19" s="35"/>
      <c r="K19" s="56"/>
      <c r="L19" s="175" t="s">
        <v>57</v>
      </c>
      <c r="M19" s="136"/>
      <c r="N19" s="35"/>
      <c r="O19" s="56"/>
      <c r="P19" s="175" t="s">
        <v>57</v>
      </c>
      <c r="Q19" s="136"/>
      <c r="R19" s="35"/>
      <c r="S19" s="56"/>
      <c r="T19" s="175" t="s">
        <v>57</v>
      </c>
      <c r="U19" s="144"/>
      <c r="V19" s="195"/>
      <c r="W19" s="102"/>
      <c r="X19" s="102"/>
      <c r="Y19" s="144"/>
      <c r="Z19" s="35"/>
      <c r="AA19" s="56"/>
      <c r="AB19" s="175"/>
      <c r="AC19" s="136"/>
      <c r="AD19" s="33"/>
    </row>
    <row r="20" spans="1:31" s="34" customFormat="1" ht="15.4" customHeight="1" x14ac:dyDescent="0.15">
      <c r="A20" s="344" t="s">
        <v>512</v>
      </c>
      <c r="B20" s="38" t="s">
        <v>438</v>
      </c>
      <c r="C20" s="57" t="s">
        <v>235</v>
      </c>
      <c r="D20" s="168">
        <v>300</v>
      </c>
      <c r="E20" s="137"/>
      <c r="F20" s="38"/>
      <c r="G20" s="57"/>
      <c r="H20" s="179" t="s">
        <v>57</v>
      </c>
      <c r="I20" s="137"/>
      <c r="J20" s="38"/>
      <c r="K20" s="57"/>
      <c r="L20" s="179" t="s">
        <v>57</v>
      </c>
      <c r="M20" s="137"/>
      <c r="N20" s="38"/>
      <c r="O20" s="57"/>
      <c r="P20" s="179" t="s">
        <v>57</v>
      </c>
      <c r="Q20" s="137"/>
      <c r="R20" s="38"/>
      <c r="S20" s="57"/>
      <c r="T20" s="179" t="s">
        <v>57</v>
      </c>
      <c r="U20" s="145"/>
      <c r="V20" s="196"/>
      <c r="W20" s="103"/>
      <c r="X20" s="103"/>
      <c r="Y20" s="145"/>
      <c r="Z20" s="38"/>
      <c r="AA20" s="57"/>
      <c r="AB20" s="179"/>
      <c r="AC20" s="137"/>
      <c r="AD20" s="33"/>
    </row>
    <row r="21" spans="1:31" s="34" customFormat="1" ht="15.4" customHeight="1" x14ac:dyDescent="0.15">
      <c r="A21" s="344" t="s">
        <v>512</v>
      </c>
      <c r="B21" s="404" t="s">
        <v>394</v>
      </c>
      <c r="C21" s="405" t="s">
        <v>967</v>
      </c>
      <c r="D21" s="406">
        <v>1250</v>
      </c>
      <c r="E21" s="202"/>
      <c r="F21" s="404"/>
      <c r="G21" s="405"/>
      <c r="H21" s="408" t="s">
        <v>57</v>
      </c>
      <c r="I21" s="158"/>
      <c r="J21" s="404"/>
      <c r="K21" s="405"/>
      <c r="L21" s="408" t="s">
        <v>57</v>
      </c>
      <c r="M21" s="158"/>
      <c r="N21" s="404"/>
      <c r="O21" s="405"/>
      <c r="P21" s="408" t="s">
        <v>57</v>
      </c>
      <c r="Q21" s="218"/>
      <c r="R21" s="409"/>
      <c r="S21" s="410"/>
      <c r="T21" s="408" t="s">
        <v>57</v>
      </c>
      <c r="U21" s="218"/>
      <c r="V21" s="404"/>
      <c r="W21" s="405"/>
      <c r="X21" s="406"/>
      <c r="Y21" s="158"/>
      <c r="Z21" s="404"/>
      <c r="AA21" s="405"/>
      <c r="AB21" s="408"/>
      <c r="AC21" s="407"/>
      <c r="AD21" s="33"/>
    </row>
    <row r="22" spans="1:31" s="34" customFormat="1" ht="15.4" customHeight="1" x14ac:dyDescent="0.15">
      <c r="A22" s="344" t="s">
        <v>512</v>
      </c>
      <c r="B22" s="38" t="s">
        <v>433</v>
      </c>
      <c r="C22" s="57" t="s">
        <v>736</v>
      </c>
      <c r="D22" s="168">
        <v>250</v>
      </c>
      <c r="E22" s="135"/>
      <c r="F22" s="38"/>
      <c r="G22" s="57"/>
      <c r="H22" s="179" t="s">
        <v>57</v>
      </c>
      <c r="I22" s="137"/>
      <c r="J22" s="38"/>
      <c r="K22" s="57"/>
      <c r="L22" s="179" t="s">
        <v>57</v>
      </c>
      <c r="M22" s="137"/>
      <c r="N22" s="38"/>
      <c r="O22" s="57"/>
      <c r="P22" s="179" t="s">
        <v>57</v>
      </c>
      <c r="Q22" s="137"/>
      <c r="R22" s="38"/>
      <c r="S22" s="57"/>
      <c r="T22" s="179" t="s">
        <v>57</v>
      </c>
      <c r="U22" s="145"/>
      <c r="V22" s="196"/>
      <c r="W22" s="103"/>
      <c r="X22" s="103"/>
      <c r="Y22" s="145"/>
      <c r="Z22" s="38"/>
      <c r="AA22" s="57"/>
      <c r="AB22" s="179"/>
      <c r="AC22" s="137"/>
      <c r="AD22" s="33"/>
    </row>
    <row r="23" spans="1:31" s="34" customFormat="1" ht="15.4" customHeight="1" x14ac:dyDescent="0.15">
      <c r="A23" s="344"/>
      <c r="B23" s="45"/>
      <c r="C23" s="425" t="s">
        <v>701</v>
      </c>
      <c r="D23" s="194">
        <f>SUM(D8:D22)</f>
        <v>8200</v>
      </c>
      <c r="E23" s="197">
        <f>SUM(E8:E22)</f>
        <v>0</v>
      </c>
      <c r="F23" s="45"/>
      <c r="G23" s="425" t="s">
        <v>701</v>
      </c>
      <c r="H23" s="194">
        <f>SUM(H8:H22)</f>
        <v>550</v>
      </c>
      <c r="I23" s="197">
        <f>SUM(I8:I22)</f>
        <v>0</v>
      </c>
      <c r="J23" s="45"/>
      <c r="K23" s="425" t="s">
        <v>701</v>
      </c>
      <c r="L23" s="194">
        <f>SUM(L8:L22)</f>
        <v>1950</v>
      </c>
      <c r="M23" s="197">
        <f>SUM(M8:M22)</f>
        <v>0</v>
      </c>
      <c r="N23" s="45"/>
      <c r="O23" s="425" t="s">
        <v>701</v>
      </c>
      <c r="P23" s="194">
        <f>SUM(P8:P22)</f>
        <v>500</v>
      </c>
      <c r="Q23" s="197">
        <f>SUM(Q8:Q22)</f>
        <v>0</v>
      </c>
      <c r="R23" s="45"/>
      <c r="S23" s="78"/>
      <c r="T23" s="181"/>
      <c r="U23" s="158"/>
      <c r="V23" s="429"/>
      <c r="W23" s="150"/>
      <c r="X23" s="150"/>
      <c r="Y23" s="158"/>
      <c r="Z23" s="45"/>
      <c r="AA23" s="425" t="s">
        <v>701</v>
      </c>
      <c r="AB23" s="194">
        <f>SUM(AB8:AB22)</f>
        <v>300</v>
      </c>
      <c r="AC23" s="197">
        <f>SUM(AC8:AC22)</f>
        <v>0</v>
      </c>
      <c r="AD23" s="33"/>
    </row>
    <row r="24" spans="1:31" ht="15.4" customHeight="1" x14ac:dyDescent="0.15">
      <c r="A24" s="344"/>
      <c r="B24" s="109" t="s">
        <v>1150</v>
      </c>
      <c r="C24" s="63"/>
      <c r="D24" s="171"/>
      <c r="E24" s="173"/>
      <c r="F24" s="100"/>
      <c r="G24" s="63"/>
      <c r="H24" s="182"/>
      <c r="I24" s="183"/>
      <c r="J24" s="100"/>
      <c r="K24" s="63"/>
      <c r="L24" s="182" t="s">
        <v>481</v>
      </c>
      <c r="M24" s="183">
        <f>D31+H31+P31+L31+T31+X31+AB31</f>
        <v>2500</v>
      </c>
      <c r="N24" s="100"/>
      <c r="O24" s="63"/>
      <c r="P24" s="182" t="s">
        <v>482</v>
      </c>
      <c r="Q24" s="294">
        <f>E31+M31+I31+Q31+U31+Y31+AC31</f>
        <v>0</v>
      </c>
      <c r="R24" s="101"/>
      <c r="S24" s="64"/>
      <c r="T24" s="176"/>
      <c r="U24" s="177"/>
      <c r="V24" s="289"/>
      <c r="W24" s="290"/>
      <c r="X24" s="291"/>
      <c r="Y24" s="292"/>
      <c r="Z24" s="289"/>
      <c r="AA24" s="290"/>
      <c r="AB24" s="291"/>
      <c r="AC24" s="293"/>
      <c r="AD24" s="33"/>
      <c r="AE24" s="31"/>
    </row>
    <row r="25" spans="1:31" s="34" customFormat="1" ht="15.4" customHeight="1" x14ac:dyDescent="0.15">
      <c r="A25" s="344" t="s">
        <v>512</v>
      </c>
      <c r="B25" s="35"/>
      <c r="C25" s="56"/>
      <c r="D25" s="166"/>
      <c r="E25" s="136"/>
      <c r="F25" s="35"/>
      <c r="G25" s="56"/>
      <c r="H25" s="175"/>
      <c r="I25" s="144"/>
      <c r="J25" s="35"/>
      <c r="K25" s="56"/>
      <c r="L25" s="175"/>
      <c r="M25" s="136"/>
      <c r="N25" s="35"/>
      <c r="O25" s="56"/>
      <c r="P25" s="175"/>
      <c r="Q25" s="144"/>
      <c r="R25" s="35"/>
      <c r="S25" s="56"/>
      <c r="T25" s="175"/>
      <c r="U25" s="144"/>
      <c r="V25" s="195"/>
      <c r="W25" s="102"/>
      <c r="X25" s="102"/>
      <c r="Y25" s="144"/>
      <c r="Z25" s="35"/>
      <c r="AA25" s="56"/>
      <c r="AB25" s="175"/>
      <c r="AC25" s="136"/>
      <c r="AD25" s="33"/>
    </row>
    <row r="26" spans="1:31" s="34" customFormat="1" ht="15.4" customHeight="1" x14ac:dyDescent="0.15">
      <c r="A26" s="344" t="s">
        <v>512</v>
      </c>
      <c r="B26" s="35"/>
      <c r="C26" s="56"/>
      <c r="D26" s="166"/>
      <c r="E26" s="136"/>
      <c r="F26" s="35"/>
      <c r="G26" s="56"/>
      <c r="H26" s="175"/>
      <c r="I26" s="144"/>
      <c r="J26" s="35"/>
      <c r="K26" s="56"/>
      <c r="L26" s="175"/>
      <c r="M26" s="136"/>
      <c r="N26" s="35"/>
      <c r="O26" s="56"/>
      <c r="P26" s="175"/>
      <c r="Q26" s="144"/>
      <c r="R26" s="35"/>
      <c r="S26" s="56"/>
      <c r="T26" s="175"/>
      <c r="U26" s="144"/>
      <c r="V26" s="195"/>
      <c r="W26" s="102"/>
      <c r="X26" s="102"/>
      <c r="Y26" s="144"/>
      <c r="Z26" s="35"/>
      <c r="AA26" s="56"/>
      <c r="AB26" s="175"/>
      <c r="AC26" s="136"/>
      <c r="AD26" s="33"/>
    </row>
    <row r="27" spans="1:31" s="34" customFormat="1" ht="15.4" customHeight="1" x14ac:dyDescent="0.15">
      <c r="A27" s="344" t="s">
        <v>512</v>
      </c>
      <c r="B27" s="35"/>
      <c r="C27" s="56"/>
      <c r="D27" s="166"/>
      <c r="E27" s="136"/>
      <c r="F27" s="35"/>
      <c r="G27" s="56"/>
      <c r="H27" s="175"/>
      <c r="I27" s="144"/>
      <c r="J27" s="35"/>
      <c r="K27" s="56"/>
      <c r="L27" s="175"/>
      <c r="M27" s="136"/>
      <c r="N27" s="35"/>
      <c r="O27" s="56"/>
      <c r="P27" s="175"/>
      <c r="Q27" s="144"/>
      <c r="R27" s="35"/>
      <c r="S27" s="56"/>
      <c r="T27" s="175"/>
      <c r="U27" s="144"/>
      <c r="V27" s="195"/>
      <c r="W27" s="102"/>
      <c r="X27" s="102"/>
      <c r="Y27" s="144"/>
      <c r="Z27" s="35"/>
      <c r="AA27" s="56"/>
      <c r="AB27" s="175"/>
      <c r="AC27" s="136"/>
      <c r="AD27" s="33"/>
    </row>
    <row r="28" spans="1:31" s="34" customFormat="1" ht="15.4" customHeight="1" x14ac:dyDescent="0.15">
      <c r="A28" s="344" t="s">
        <v>512</v>
      </c>
      <c r="B28" s="35" t="s">
        <v>439</v>
      </c>
      <c r="C28" s="56" t="s">
        <v>1114</v>
      </c>
      <c r="D28" s="166">
        <v>2300</v>
      </c>
      <c r="E28" s="136"/>
      <c r="F28" s="35"/>
      <c r="G28" s="56"/>
      <c r="H28" s="175" t="s">
        <v>57</v>
      </c>
      <c r="I28" s="144"/>
      <c r="J28" s="35"/>
      <c r="K28" s="56"/>
      <c r="L28" s="175" t="s">
        <v>57</v>
      </c>
      <c r="M28" s="136"/>
      <c r="N28" s="35"/>
      <c r="O28" s="56"/>
      <c r="P28" s="175" t="s">
        <v>57</v>
      </c>
      <c r="Q28" s="144"/>
      <c r="R28" s="35"/>
      <c r="S28" s="56"/>
      <c r="T28" s="175" t="s">
        <v>57</v>
      </c>
      <c r="U28" s="144"/>
      <c r="V28" s="195"/>
      <c r="W28" s="102"/>
      <c r="X28" s="102"/>
      <c r="Y28" s="144"/>
      <c r="Z28" s="35"/>
      <c r="AA28" s="56"/>
      <c r="AB28" s="175"/>
      <c r="AC28" s="136"/>
      <c r="AD28" s="33" t="s">
        <v>16</v>
      </c>
    </row>
    <row r="29" spans="1:31" s="34" customFormat="1" ht="15.4" customHeight="1" x14ac:dyDescent="0.15">
      <c r="A29" s="344" t="s">
        <v>512</v>
      </c>
      <c r="B29" s="35"/>
      <c r="C29" s="56"/>
      <c r="D29" s="166"/>
      <c r="E29" s="136"/>
      <c r="F29" s="35"/>
      <c r="G29" s="56"/>
      <c r="H29" s="175"/>
      <c r="I29" s="144"/>
      <c r="J29" s="35"/>
      <c r="K29" s="56"/>
      <c r="L29" s="175"/>
      <c r="M29" s="136"/>
      <c r="N29" s="35"/>
      <c r="O29" s="56"/>
      <c r="P29" s="175"/>
      <c r="Q29" s="144"/>
      <c r="R29" s="35"/>
      <c r="S29" s="56"/>
      <c r="T29" s="175"/>
      <c r="U29" s="144"/>
      <c r="V29" s="195"/>
      <c r="W29" s="102"/>
      <c r="X29" s="102"/>
      <c r="Y29" s="144"/>
      <c r="Z29" s="35"/>
      <c r="AA29" s="56"/>
      <c r="AB29" s="175"/>
      <c r="AC29" s="136"/>
      <c r="AD29" s="33"/>
    </row>
    <row r="30" spans="1:31" s="34" customFormat="1" ht="15.4" customHeight="1" x14ac:dyDescent="0.15">
      <c r="A30" s="344" t="s">
        <v>512</v>
      </c>
      <c r="B30" s="38" t="s">
        <v>440</v>
      </c>
      <c r="C30" s="57" t="s">
        <v>236</v>
      </c>
      <c r="D30" s="168">
        <v>200</v>
      </c>
      <c r="E30" s="137"/>
      <c r="F30" s="38"/>
      <c r="G30" s="57"/>
      <c r="H30" s="179" t="s">
        <v>57</v>
      </c>
      <c r="I30" s="145"/>
      <c r="J30" s="38"/>
      <c r="K30" s="57"/>
      <c r="L30" s="179" t="s">
        <v>57</v>
      </c>
      <c r="M30" s="137"/>
      <c r="N30" s="38"/>
      <c r="O30" s="57"/>
      <c r="P30" s="179" t="s">
        <v>57</v>
      </c>
      <c r="Q30" s="145"/>
      <c r="R30" s="38"/>
      <c r="S30" s="57"/>
      <c r="T30" s="179" t="s">
        <v>57</v>
      </c>
      <c r="U30" s="145"/>
      <c r="V30" s="196"/>
      <c r="W30" s="103"/>
      <c r="X30" s="103"/>
      <c r="Y30" s="145"/>
      <c r="Z30" s="38"/>
      <c r="AA30" s="57"/>
      <c r="AB30" s="179"/>
      <c r="AC30" s="137"/>
      <c r="AD30" s="33"/>
    </row>
    <row r="31" spans="1:31" s="34" customFormat="1" ht="15.4" customHeight="1" x14ac:dyDescent="0.15">
      <c r="A31" s="344"/>
      <c r="B31" s="39"/>
      <c r="C31" s="425" t="s">
        <v>701</v>
      </c>
      <c r="D31" s="194">
        <f>SUM(D25:D30)</f>
        <v>2500</v>
      </c>
      <c r="E31" s="163">
        <f>SUM(E25:E30)</f>
        <v>0</v>
      </c>
      <c r="F31" s="39"/>
      <c r="G31" s="78"/>
      <c r="H31" s="205"/>
      <c r="I31" s="206"/>
      <c r="J31" s="39"/>
      <c r="K31" s="425"/>
      <c r="L31" s="194"/>
      <c r="M31" s="163"/>
      <c r="N31" s="39"/>
      <c r="O31" s="78"/>
      <c r="P31" s="205"/>
      <c r="Q31" s="206"/>
      <c r="R31" s="39"/>
      <c r="S31" s="78"/>
      <c r="T31" s="205"/>
      <c r="U31" s="206"/>
      <c r="V31" s="242"/>
      <c r="W31" s="139"/>
      <c r="X31" s="139"/>
      <c r="Y31" s="158"/>
      <c r="Z31" s="39"/>
      <c r="AA31" s="78"/>
      <c r="AB31" s="194"/>
      <c r="AC31" s="163"/>
      <c r="AD31" s="33"/>
    </row>
    <row r="32" spans="1:31" ht="15.4" customHeight="1" x14ac:dyDescent="0.15">
      <c r="A32" s="344"/>
      <c r="B32" s="109" t="s">
        <v>1151</v>
      </c>
      <c r="C32" s="63"/>
      <c r="D32" s="171"/>
      <c r="E32" s="173"/>
      <c r="F32" s="100"/>
      <c r="G32" s="63"/>
      <c r="H32" s="182"/>
      <c r="I32" s="183"/>
      <c r="J32" s="100"/>
      <c r="K32" s="63"/>
      <c r="L32" s="182" t="s">
        <v>702</v>
      </c>
      <c r="M32" s="183">
        <f>D43+H43+P43+L43+T43+X43+AB43</f>
        <v>6050</v>
      </c>
      <c r="N32" s="100"/>
      <c r="O32" s="63"/>
      <c r="P32" s="182" t="s">
        <v>703</v>
      </c>
      <c r="Q32" s="294">
        <f>E43+M43+I43+Q43+U43+Y43+AC43</f>
        <v>0</v>
      </c>
      <c r="R32" s="101"/>
      <c r="S32" s="64"/>
      <c r="T32" s="176"/>
      <c r="U32" s="177"/>
      <c r="V32" s="289"/>
      <c r="W32" s="290"/>
      <c r="X32" s="291"/>
      <c r="Y32" s="292"/>
      <c r="Z32" s="289"/>
      <c r="AA32" s="290"/>
      <c r="AB32" s="291"/>
      <c r="AC32" s="293"/>
      <c r="AD32" s="33"/>
      <c r="AE32" s="31"/>
    </row>
    <row r="33" spans="1:30" s="34" customFormat="1" ht="15.4" customHeight="1" x14ac:dyDescent="0.15">
      <c r="A33" s="344" t="s">
        <v>512</v>
      </c>
      <c r="B33" s="35" t="s">
        <v>415</v>
      </c>
      <c r="C33" s="56" t="s">
        <v>214</v>
      </c>
      <c r="D33" s="166">
        <v>350</v>
      </c>
      <c r="E33" s="136"/>
      <c r="F33" s="35"/>
      <c r="G33" s="56"/>
      <c r="H33" s="175" t="s">
        <v>57</v>
      </c>
      <c r="I33" s="136"/>
      <c r="J33" s="35"/>
      <c r="K33" s="56"/>
      <c r="L33" s="175"/>
      <c r="M33" s="136"/>
      <c r="N33" s="35"/>
      <c r="O33" s="56"/>
      <c r="P33" s="175" t="s">
        <v>57</v>
      </c>
      <c r="Q33" s="144"/>
      <c r="R33" s="35"/>
      <c r="S33" s="56"/>
      <c r="T33" s="175" t="s">
        <v>57</v>
      </c>
      <c r="U33" s="144"/>
      <c r="V33" s="195"/>
      <c r="W33" s="102"/>
      <c r="X33" s="102"/>
      <c r="Y33" s="144"/>
      <c r="Z33" s="35"/>
      <c r="AA33" s="56"/>
      <c r="AB33" s="175"/>
      <c r="AC33" s="136"/>
      <c r="AD33" s="33"/>
    </row>
    <row r="34" spans="1:30" s="34" customFormat="1" ht="15.4" customHeight="1" x14ac:dyDescent="0.15">
      <c r="A34" s="344" t="s">
        <v>512</v>
      </c>
      <c r="B34" s="38" t="s">
        <v>416</v>
      </c>
      <c r="C34" s="57" t="s">
        <v>963</v>
      </c>
      <c r="D34" s="168">
        <v>300</v>
      </c>
      <c r="E34" s="137"/>
      <c r="F34" s="38"/>
      <c r="G34" s="57"/>
      <c r="H34" s="179" t="s">
        <v>57</v>
      </c>
      <c r="I34" s="137"/>
      <c r="J34" s="38"/>
      <c r="K34" s="57"/>
      <c r="L34" s="179" t="s">
        <v>57</v>
      </c>
      <c r="M34" s="137"/>
      <c r="N34" s="38"/>
      <c r="O34" s="57"/>
      <c r="P34" s="179" t="s">
        <v>57</v>
      </c>
      <c r="Q34" s="145"/>
      <c r="R34" s="38"/>
      <c r="S34" s="57"/>
      <c r="T34" s="179" t="s">
        <v>57</v>
      </c>
      <c r="U34" s="145"/>
      <c r="V34" s="196"/>
      <c r="W34" s="103"/>
      <c r="X34" s="103"/>
      <c r="Y34" s="145"/>
      <c r="Z34" s="38"/>
      <c r="AA34" s="57"/>
      <c r="AB34" s="179"/>
      <c r="AC34" s="137"/>
      <c r="AD34" s="33" t="s">
        <v>16</v>
      </c>
    </row>
    <row r="35" spans="1:30" s="25" customFormat="1" ht="15.4" customHeight="1" x14ac:dyDescent="0.15">
      <c r="A35" s="344" t="s">
        <v>512</v>
      </c>
      <c r="B35" s="32" t="s">
        <v>441</v>
      </c>
      <c r="C35" s="76" t="s">
        <v>238</v>
      </c>
      <c r="D35" s="184">
        <v>1450</v>
      </c>
      <c r="E35" s="135"/>
      <c r="F35" s="32"/>
      <c r="G35" s="76"/>
      <c r="H35" s="186" t="s">
        <v>57</v>
      </c>
      <c r="I35" s="411"/>
      <c r="J35" s="32" t="s">
        <v>578</v>
      </c>
      <c r="K35" s="76" t="s">
        <v>238</v>
      </c>
      <c r="L35" s="186">
        <v>250</v>
      </c>
      <c r="M35" s="136"/>
      <c r="N35" s="32"/>
      <c r="O35" s="76"/>
      <c r="P35" s="186" t="s">
        <v>57</v>
      </c>
      <c r="Q35" s="161"/>
      <c r="R35" s="32"/>
      <c r="S35" s="76"/>
      <c r="T35" s="186" t="s">
        <v>57</v>
      </c>
      <c r="U35" s="161"/>
      <c r="V35" s="412"/>
      <c r="W35" s="413"/>
      <c r="X35" s="413"/>
      <c r="Y35" s="411"/>
      <c r="Z35" s="32" t="s">
        <v>578</v>
      </c>
      <c r="AA35" s="76" t="s">
        <v>687</v>
      </c>
      <c r="AB35" s="186">
        <v>50</v>
      </c>
      <c r="AC35" s="136"/>
      <c r="AD35" s="33"/>
    </row>
    <row r="36" spans="1:30" s="25" customFormat="1" ht="15.4" customHeight="1" x14ac:dyDescent="0.15">
      <c r="A36" s="344" t="s">
        <v>512</v>
      </c>
      <c r="B36" s="35" t="s">
        <v>442</v>
      </c>
      <c r="C36" s="56" t="s">
        <v>239</v>
      </c>
      <c r="D36" s="166">
        <v>600</v>
      </c>
      <c r="E36" s="136"/>
      <c r="F36" s="35"/>
      <c r="G36" s="56"/>
      <c r="H36" s="175" t="s">
        <v>57</v>
      </c>
      <c r="I36" s="144"/>
      <c r="J36" s="35"/>
      <c r="K36" s="56"/>
      <c r="L36" s="254"/>
      <c r="M36" s="136"/>
      <c r="N36" s="35"/>
      <c r="O36" s="56"/>
      <c r="P36" s="175" t="s">
        <v>57</v>
      </c>
      <c r="Q36" s="136"/>
      <c r="R36" s="35"/>
      <c r="S36" s="56"/>
      <c r="T36" s="175" t="s">
        <v>57</v>
      </c>
      <c r="U36" s="136"/>
      <c r="V36" s="195"/>
      <c r="W36" s="102"/>
      <c r="X36" s="102"/>
      <c r="Y36" s="144"/>
      <c r="Z36" s="35"/>
      <c r="AA36" s="56"/>
      <c r="AB36" s="175"/>
      <c r="AC36" s="136"/>
      <c r="AD36" s="29"/>
    </row>
    <row r="37" spans="1:30" s="25" customFormat="1" ht="15.4" customHeight="1" x14ac:dyDescent="0.15">
      <c r="A37" s="344" t="s">
        <v>512</v>
      </c>
      <c r="B37" s="35" t="s">
        <v>443</v>
      </c>
      <c r="C37" s="56" t="s">
        <v>240</v>
      </c>
      <c r="D37" s="166">
        <v>600</v>
      </c>
      <c r="E37" s="136"/>
      <c r="F37" s="35"/>
      <c r="G37" s="247"/>
      <c r="H37" s="175" t="s">
        <v>57</v>
      </c>
      <c r="I37" s="144"/>
      <c r="J37" s="35"/>
      <c r="K37" s="247"/>
      <c r="L37" s="175" t="s">
        <v>57</v>
      </c>
      <c r="M37" s="136"/>
      <c r="N37" s="35"/>
      <c r="O37" s="428"/>
      <c r="P37" s="175" t="s">
        <v>57</v>
      </c>
      <c r="Q37" s="136"/>
      <c r="R37" s="35"/>
      <c r="S37" s="247"/>
      <c r="T37" s="175" t="s">
        <v>57</v>
      </c>
      <c r="U37" s="136"/>
      <c r="V37" s="195"/>
      <c r="W37" s="102"/>
      <c r="X37" s="102"/>
      <c r="Y37" s="144"/>
      <c r="Z37" s="35"/>
      <c r="AA37" s="56"/>
      <c r="AB37" s="175"/>
      <c r="AC37" s="136"/>
      <c r="AD37" s="33"/>
    </row>
    <row r="38" spans="1:30" s="34" customFormat="1" ht="15.4" customHeight="1" x14ac:dyDescent="0.15">
      <c r="A38" s="344" t="s">
        <v>512</v>
      </c>
      <c r="B38" s="35" t="s">
        <v>444</v>
      </c>
      <c r="C38" s="56" t="s">
        <v>241</v>
      </c>
      <c r="D38" s="166">
        <v>1050</v>
      </c>
      <c r="E38" s="136"/>
      <c r="F38" s="35"/>
      <c r="G38" s="56"/>
      <c r="H38" s="175" t="s">
        <v>57</v>
      </c>
      <c r="I38" s="144"/>
      <c r="J38" s="35"/>
      <c r="K38" s="56"/>
      <c r="L38" s="175" t="s">
        <v>57</v>
      </c>
      <c r="M38" s="136"/>
      <c r="N38" s="35"/>
      <c r="O38" s="56"/>
      <c r="P38" s="175" t="s">
        <v>57</v>
      </c>
      <c r="Q38" s="136"/>
      <c r="R38" s="35"/>
      <c r="S38" s="56"/>
      <c r="T38" s="175" t="s">
        <v>57</v>
      </c>
      <c r="U38" s="136"/>
      <c r="V38" s="195"/>
      <c r="W38" s="102"/>
      <c r="X38" s="102"/>
      <c r="Y38" s="144"/>
      <c r="Z38" s="35"/>
      <c r="AA38" s="56"/>
      <c r="AB38" s="175"/>
      <c r="AC38" s="136"/>
      <c r="AD38" s="33"/>
    </row>
    <row r="39" spans="1:30" s="25" customFormat="1" ht="15.4" customHeight="1" x14ac:dyDescent="0.15">
      <c r="A39" s="344" t="s">
        <v>512</v>
      </c>
      <c r="B39" s="35" t="s">
        <v>446</v>
      </c>
      <c r="C39" s="56" t="s">
        <v>242</v>
      </c>
      <c r="D39" s="166">
        <v>450</v>
      </c>
      <c r="E39" s="136"/>
      <c r="F39" s="35"/>
      <c r="G39" s="56"/>
      <c r="H39" s="175" t="s">
        <v>57</v>
      </c>
      <c r="I39" s="144"/>
      <c r="J39" s="35" t="s">
        <v>579</v>
      </c>
      <c r="K39" s="56" t="s">
        <v>242</v>
      </c>
      <c r="L39" s="192">
        <v>100</v>
      </c>
      <c r="M39" s="136"/>
      <c r="N39" s="35"/>
      <c r="O39" s="56"/>
      <c r="P39" s="175" t="s">
        <v>57</v>
      </c>
      <c r="Q39" s="136"/>
      <c r="R39" s="35"/>
      <c r="S39" s="56"/>
      <c r="T39" s="175" t="s">
        <v>57</v>
      </c>
      <c r="U39" s="136"/>
      <c r="V39" s="195"/>
      <c r="W39" s="102"/>
      <c r="X39" s="102"/>
      <c r="Y39" s="144"/>
      <c r="Z39" s="35"/>
      <c r="AA39" s="56"/>
      <c r="AB39" s="175"/>
      <c r="AC39" s="136"/>
      <c r="AD39" s="33"/>
    </row>
    <row r="40" spans="1:30" s="25" customFormat="1" ht="15.4" customHeight="1" x14ac:dyDescent="0.15">
      <c r="A40" s="344" t="s">
        <v>512</v>
      </c>
      <c r="B40" s="35" t="s">
        <v>447</v>
      </c>
      <c r="C40" s="56" t="s">
        <v>243</v>
      </c>
      <c r="D40" s="166">
        <v>350</v>
      </c>
      <c r="E40" s="136"/>
      <c r="F40" s="35"/>
      <c r="G40" s="56"/>
      <c r="H40" s="175" t="s">
        <v>57</v>
      </c>
      <c r="I40" s="144"/>
      <c r="J40" s="35"/>
      <c r="K40" s="56"/>
      <c r="L40" s="175" t="s">
        <v>57</v>
      </c>
      <c r="M40" s="136"/>
      <c r="N40" s="35"/>
      <c r="O40" s="56"/>
      <c r="P40" s="175" t="s">
        <v>57</v>
      </c>
      <c r="Q40" s="136"/>
      <c r="R40" s="35"/>
      <c r="S40" s="56"/>
      <c r="T40" s="175" t="s">
        <v>57</v>
      </c>
      <c r="U40" s="136"/>
      <c r="V40" s="195"/>
      <c r="W40" s="102"/>
      <c r="X40" s="102"/>
      <c r="Y40" s="144"/>
      <c r="Z40" s="35"/>
      <c r="AA40" s="56"/>
      <c r="AB40" s="175"/>
      <c r="AC40" s="136"/>
      <c r="AD40" s="33"/>
    </row>
    <row r="41" spans="1:30" s="34" customFormat="1" ht="15.4" customHeight="1" x14ac:dyDescent="0.15">
      <c r="A41" s="344" t="s">
        <v>512</v>
      </c>
      <c r="B41" s="38"/>
      <c r="C41" s="57"/>
      <c r="D41" s="168"/>
      <c r="E41" s="137"/>
      <c r="F41" s="38"/>
      <c r="G41" s="57"/>
      <c r="H41" s="179"/>
      <c r="I41" s="145"/>
      <c r="J41" s="38"/>
      <c r="K41" s="57"/>
      <c r="L41" s="179"/>
      <c r="M41" s="137"/>
      <c r="N41" s="38"/>
      <c r="O41" s="57"/>
      <c r="P41" s="179"/>
      <c r="Q41" s="137"/>
      <c r="R41" s="38"/>
      <c r="S41" s="57"/>
      <c r="T41" s="179"/>
      <c r="U41" s="137"/>
      <c r="V41" s="196"/>
      <c r="W41" s="103"/>
      <c r="X41" s="103"/>
      <c r="Y41" s="145"/>
      <c r="Z41" s="38"/>
      <c r="AA41" s="57"/>
      <c r="AB41" s="179"/>
      <c r="AC41" s="137"/>
      <c r="AD41" s="33"/>
    </row>
    <row r="42" spans="1:30" s="25" customFormat="1" ht="15.4" customHeight="1" x14ac:dyDescent="0.15">
      <c r="A42" s="344" t="s">
        <v>512</v>
      </c>
      <c r="B42" s="38" t="s">
        <v>445</v>
      </c>
      <c r="C42" s="85" t="s">
        <v>735</v>
      </c>
      <c r="D42" s="179">
        <v>500</v>
      </c>
      <c r="E42" s="137"/>
      <c r="F42" s="38"/>
      <c r="G42" s="85"/>
      <c r="H42" s="179" t="s">
        <v>57</v>
      </c>
      <c r="I42" s="145"/>
      <c r="J42" s="38"/>
      <c r="K42" s="57"/>
      <c r="L42" s="179" t="s">
        <v>57</v>
      </c>
      <c r="M42" s="137"/>
      <c r="N42" s="38"/>
      <c r="O42" s="85"/>
      <c r="P42" s="179" t="s">
        <v>57</v>
      </c>
      <c r="Q42" s="137"/>
      <c r="R42" s="38"/>
      <c r="S42" s="85"/>
      <c r="T42" s="179" t="s">
        <v>57</v>
      </c>
      <c r="U42" s="137"/>
      <c r="V42" s="196"/>
      <c r="W42" s="103"/>
      <c r="X42" s="103"/>
      <c r="Y42" s="145"/>
      <c r="Z42" s="38"/>
      <c r="AA42" s="85"/>
      <c r="AB42" s="179"/>
      <c r="AC42" s="137"/>
      <c r="AD42" s="33"/>
    </row>
    <row r="43" spans="1:30" s="34" customFormat="1" ht="15.4" customHeight="1" x14ac:dyDescent="0.15">
      <c r="A43" s="346"/>
      <c r="B43" s="39"/>
      <c r="C43" s="425" t="s">
        <v>701</v>
      </c>
      <c r="D43" s="194">
        <f>SUM(D33:D42)</f>
        <v>5650</v>
      </c>
      <c r="E43" s="163">
        <f>SUM(E33:E42)</f>
        <v>0</v>
      </c>
      <c r="F43" s="39"/>
      <c r="G43" s="78"/>
      <c r="H43" s="205"/>
      <c r="I43" s="206"/>
      <c r="J43" s="39"/>
      <c r="K43" s="425" t="s">
        <v>701</v>
      </c>
      <c r="L43" s="194">
        <f>SUM(L33:L42)</f>
        <v>350</v>
      </c>
      <c r="M43" s="163">
        <f>SUM(M33:M42)</f>
        <v>0</v>
      </c>
      <c r="N43" s="39"/>
      <c r="O43" s="425"/>
      <c r="P43" s="194"/>
      <c r="Q43" s="163"/>
      <c r="R43" s="39"/>
      <c r="S43" s="78"/>
      <c r="T43" s="194"/>
      <c r="U43" s="163"/>
      <c r="V43" s="240"/>
      <c r="W43" s="140"/>
      <c r="X43" s="140"/>
      <c r="Y43" s="207"/>
      <c r="Z43" s="39"/>
      <c r="AA43" s="425" t="s">
        <v>701</v>
      </c>
      <c r="AB43" s="194">
        <f>SUM(AB33:AB42)</f>
        <v>50</v>
      </c>
      <c r="AC43" s="163">
        <f>SUM(AC33:AC42)</f>
        <v>0</v>
      </c>
      <c r="AD43" s="33"/>
    </row>
    <row r="44" spans="1:30" s="27" customFormat="1" ht="15.4" customHeight="1" x14ac:dyDescent="0.15">
      <c r="A44" s="346"/>
      <c r="B44" s="245" t="s">
        <v>57</v>
      </c>
      <c r="C44" s="6" t="s">
        <v>520</v>
      </c>
      <c r="D44" s="60"/>
      <c r="E44" s="62"/>
      <c r="F44" s="4"/>
      <c r="G44" s="59"/>
      <c r="H44" s="60"/>
      <c r="I44" s="62"/>
      <c r="J44" s="4"/>
      <c r="K44" s="59"/>
      <c r="L44" s="60"/>
      <c r="M44" s="62"/>
      <c r="N44" s="4"/>
      <c r="O44" s="59"/>
      <c r="P44" s="60"/>
      <c r="Q44" s="87"/>
      <c r="R44" s="4"/>
      <c r="S44" s="59"/>
      <c r="T44" s="86"/>
      <c r="U44" s="79"/>
      <c r="V44" s="83"/>
      <c r="W44" s="60"/>
      <c r="X44" s="60"/>
      <c r="Y44" s="87"/>
      <c r="Z44" s="2"/>
      <c r="AA44" s="59"/>
      <c r="AB44" s="60"/>
      <c r="AC44" s="89" t="s">
        <v>1013</v>
      </c>
      <c r="AD44" s="33"/>
    </row>
    <row r="45" spans="1:30" s="27" customFormat="1" ht="15" customHeight="1" x14ac:dyDescent="0.15">
      <c r="A45" s="26"/>
      <c r="B45" s="42"/>
      <c r="C45" s="59"/>
      <c r="D45" s="60"/>
      <c r="E45" s="62"/>
      <c r="F45" s="4"/>
      <c r="G45" s="59"/>
      <c r="H45" s="60"/>
      <c r="I45" s="62"/>
      <c r="J45" s="4"/>
      <c r="K45" s="59"/>
      <c r="L45" s="60"/>
      <c r="M45" s="62"/>
      <c r="N45" s="4"/>
      <c r="O45" s="59"/>
      <c r="P45" s="60"/>
      <c r="Q45" s="87"/>
      <c r="R45" s="4"/>
      <c r="S45" s="59"/>
      <c r="T45" s="60"/>
      <c r="U45" s="87"/>
      <c r="V45" s="83"/>
      <c r="W45" s="60"/>
      <c r="X45" s="60"/>
      <c r="Y45" s="87"/>
      <c r="Z45" s="2"/>
      <c r="AA45" s="59"/>
      <c r="AB45" s="60"/>
      <c r="AC45" s="87"/>
      <c r="AD45" s="33"/>
    </row>
    <row r="46" spans="1:30" x14ac:dyDescent="0.15">
      <c r="AD46" s="28"/>
    </row>
    <row r="47" spans="1:30" x14ac:dyDescent="0.15">
      <c r="AD47" s="28"/>
    </row>
  </sheetData>
  <sheetProtection algorithmName="SHA-512" hashValue="N/AS1l6hg+18gi1lVsQpRq42xvt0NPeJQulesQWuBpNPd+X7c43XrRbFlNVvWAwD63f6AsDnpjrFxlSc17mcjA==" saltValue="FTggePyerrNwAMBWrI9sTQ=="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9"/>
  <sheetViews>
    <sheetView zoomScale="90" zoomScaleNormal="90" zoomScaleSheetLayoutView="80" workbookViewId="0">
      <selection activeCell="C10" sqref="C10"/>
    </sheetView>
  </sheetViews>
  <sheetFormatPr defaultRowHeight="14.25" x14ac:dyDescent="0.15"/>
  <cols>
    <col min="1" max="1" width="12.625" style="53" customWidth="1"/>
    <col min="2" max="19" width="7.125" style="25" customWidth="1"/>
    <col min="20" max="23" width="3.125" style="25" customWidth="1"/>
    <col min="24" max="24" width="3.625" style="25" customWidth="1"/>
    <col min="25" max="25" width="2.625" style="25" customWidth="1"/>
    <col min="26" max="16384" width="9" style="25"/>
  </cols>
  <sheetData>
    <row r="1" spans="1:25" s="66" customFormat="1" ht="15" customHeight="1" x14ac:dyDescent="0.15">
      <c r="A1" s="2"/>
      <c r="C1" s="67"/>
      <c r="D1" s="68"/>
      <c r="E1" s="2"/>
      <c r="G1" s="67"/>
      <c r="H1" s="68"/>
      <c r="I1" s="2"/>
      <c r="K1" s="67"/>
      <c r="L1" s="68"/>
      <c r="M1" s="2"/>
      <c r="O1" s="67"/>
      <c r="P1" s="68"/>
      <c r="Q1" s="2"/>
      <c r="S1" s="67"/>
      <c r="T1" s="67"/>
      <c r="U1" s="67"/>
      <c r="V1" s="67"/>
      <c r="W1" s="67"/>
      <c r="Y1" s="164" t="s">
        <v>1200</v>
      </c>
    </row>
    <row r="2" spans="1:25" s="66" customFormat="1" ht="15" customHeight="1" x14ac:dyDescent="0.15">
      <c r="A2" s="2"/>
      <c r="C2" s="67"/>
      <c r="D2" s="68"/>
      <c r="E2" s="2"/>
      <c r="G2" s="67"/>
      <c r="H2" s="68"/>
      <c r="I2" s="2"/>
      <c r="K2" s="67"/>
      <c r="L2" s="68"/>
      <c r="M2" s="2"/>
      <c r="O2" s="67"/>
      <c r="P2" s="68"/>
      <c r="Q2" s="2"/>
      <c r="S2" s="67"/>
      <c r="T2" s="67"/>
      <c r="U2" s="67"/>
      <c r="V2" s="67"/>
      <c r="W2" s="67"/>
      <c r="Y2" s="71" t="s">
        <v>292</v>
      </c>
    </row>
    <row r="3" spans="1:25" s="66" customFormat="1" ht="15" customHeight="1" x14ac:dyDescent="0.15">
      <c r="A3" s="2"/>
      <c r="C3" s="67"/>
      <c r="D3" s="68"/>
      <c r="E3" s="2"/>
      <c r="G3" s="67"/>
      <c r="H3" s="68"/>
      <c r="I3" s="2"/>
      <c r="K3" s="67"/>
      <c r="L3" s="68"/>
      <c r="M3" s="2"/>
      <c r="O3" s="67"/>
      <c r="P3" s="68"/>
      <c r="Q3" s="2"/>
      <c r="S3" s="67"/>
      <c r="T3" s="67"/>
      <c r="U3" s="67"/>
      <c r="V3" s="67"/>
      <c r="W3" s="67"/>
      <c r="X3" s="73"/>
      <c r="Y3" s="70"/>
    </row>
    <row r="4" spans="1:25" ht="5.0999999999999996" customHeight="1" x14ac:dyDescent="0.15"/>
    <row r="5" spans="1:25" ht="15" customHeight="1" x14ac:dyDescent="0.15">
      <c r="Y5" s="126" t="s">
        <v>502</v>
      </c>
    </row>
    <row r="6" spans="1:25" s="309" customFormat="1" ht="15" customHeight="1" x14ac:dyDescent="0.15">
      <c r="A6" s="1" t="s">
        <v>923</v>
      </c>
      <c r="C6" s="49"/>
      <c r="Y6" s="127" t="s">
        <v>503</v>
      </c>
    </row>
    <row r="7" spans="1:25" s="309" customFormat="1" ht="15" customHeight="1" x14ac:dyDescent="0.15">
      <c r="A7" s="310"/>
      <c r="Y7" s="128" t="s">
        <v>504</v>
      </c>
    </row>
    <row r="8" spans="1:25" s="27" customFormat="1" ht="17.45" customHeight="1" x14ac:dyDescent="0.15">
      <c r="A8" s="50"/>
      <c r="B8" s="118" t="s">
        <v>623</v>
      </c>
      <c r="C8" s="114" t="s">
        <v>624</v>
      </c>
      <c r="D8" s="565" t="s">
        <v>626</v>
      </c>
      <c r="E8" s="114" t="s">
        <v>624</v>
      </c>
      <c r="F8" s="565" t="s">
        <v>625</v>
      </c>
      <c r="G8" s="114" t="s">
        <v>624</v>
      </c>
      <c r="H8" s="565" t="s">
        <v>627</v>
      </c>
      <c r="I8" s="114" t="s">
        <v>624</v>
      </c>
      <c r="J8" s="565" t="s">
        <v>628</v>
      </c>
      <c r="K8" s="114" t="s">
        <v>624</v>
      </c>
      <c r="L8" s="565" t="s">
        <v>629</v>
      </c>
      <c r="M8" s="114" t="s">
        <v>624</v>
      </c>
      <c r="N8" s="565" t="s">
        <v>630</v>
      </c>
      <c r="O8" s="114" t="s">
        <v>624</v>
      </c>
      <c r="P8" s="565" t="s">
        <v>631</v>
      </c>
      <c r="Q8" s="114" t="s">
        <v>624</v>
      </c>
      <c r="R8" s="118" t="s">
        <v>501</v>
      </c>
      <c r="S8" s="124" t="s">
        <v>500</v>
      </c>
      <c r="T8" s="315" t="s">
        <v>653</v>
      </c>
      <c r="U8" s="316" t="s">
        <v>652</v>
      </c>
      <c r="V8" s="315" t="s">
        <v>654</v>
      </c>
      <c r="W8" s="316" t="s">
        <v>652</v>
      </c>
      <c r="X8" s="51" t="s">
        <v>244</v>
      </c>
    </row>
    <row r="9" spans="1:25" s="53" customFormat="1" ht="17.45" customHeight="1" x14ac:dyDescent="0.15">
      <c r="A9" s="7" t="s">
        <v>634</v>
      </c>
      <c r="B9" s="295" t="s">
        <v>632</v>
      </c>
      <c r="C9" s="296" t="s">
        <v>633</v>
      </c>
      <c r="D9" s="295" t="s">
        <v>632</v>
      </c>
      <c r="E9" s="296" t="s">
        <v>633</v>
      </c>
      <c r="F9" s="295" t="s">
        <v>632</v>
      </c>
      <c r="G9" s="296" t="s">
        <v>633</v>
      </c>
      <c r="H9" s="295" t="s">
        <v>632</v>
      </c>
      <c r="I9" s="296" t="s">
        <v>633</v>
      </c>
      <c r="J9" s="295" t="s">
        <v>632</v>
      </c>
      <c r="K9" s="296" t="s">
        <v>633</v>
      </c>
      <c r="L9" s="295" t="s">
        <v>632</v>
      </c>
      <c r="M9" s="296" t="s">
        <v>633</v>
      </c>
      <c r="N9" s="295" t="s">
        <v>632</v>
      </c>
      <c r="O9" s="296" t="s">
        <v>633</v>
      </c>
      <c r="P9" s="295" t="s">
        <v>632</v>
      </c>
      <c r="Q9" s="297" t="s">
        <v>633</v>
      </c>
      <c r="R9" s="115" t="s">
        <v>498</v>
      </c>
      <c r="S9" s="116" t="s">
        <v>587</v>
      </c>
      <c r="T9" s="317" t="s">
        <v>655</v>
      </c>
      <c r="U9" s="318" t="s">
        <v>831</v>
      </c>
      <c r="V9" s="317" t="s">
        <v>655</v>
      </c>
      <c r="W9" s="318" t="s">
        <v>831</v>
      </c>
      <c r="X9" s="311"/>
    </row>
    <row r="10" spans="1:25" s="27" customFormat="1" ht="17.45" customHeight="1" x14ac:dyDescent="0.15">
      <c r="A10" s="119" t="s">
        <v>919</v>
      </c>
      <c r="B10" s="298">
        <f>岡山1!D47</f>
        <v>39850</v>
      </c>
      <c r="C10" s="319">
        <f>岡山1!E47</f>
        <v>0</v>
      </c>
      <c r="D10" s="298">
        <f>岡山1!H47</f>
        <v>10800</v>
      </c>
      <c r="E10" s="322">
        <f>岡山1!I47</f>
        <v>0</v>
      </c>
      <c r="F10" s="298">
        <f>岡山1!L47</f>
        <v>5400</v>
      </c>
      <c r="G10" s="322">
        <f>岡山1!M47</f>
        <v>0</v>
      </c>
      <c r="H10" s="298">
        <f>岡山1!P47</f>
        <v>2900</v>
      </c>
      <c r="I10" s="322">
        <f>岡山1!Q47</f>
        <v>0</v>
      </c>
      <c r="J10" s="298"/>
      <c r="K10" s="322"/>
      <c r="L10" s="298">
        <f>岡山1!X47</f>
        <v>250</v>
      </c>
      <c r="M10" s="322">
        <f>岡山1!Y47</f>
        <v>0</v>
      </c>
      <c r="N10" s="298">
        <f>岡山1!AB47</f>
        <v>4250</v>
      </c>
      <c r="O10" s="322">
        <f>岡山1!AC47</f>
        <v>0</v>
      </c>
      <c r="P10" s="299"/>
      <c r="Q10" s="306"/>
      <c r="R10" s="327">
        <f>B10+F10+D10+H10+J10+L10+N10+P10</f>
        <v>63450</v>
      </c>
      <c r="S10" s="306">
        <f>C10+G10+E10+I10+K10+M10+O10+Q10</f>
        <v>0</v>
      </c>
      <c r="T10" s="336">
        <v>38</v>
      </c>
      <c r="U10" s="322">
        <f>COUNTA(岡山1!E9:E24,岡山1!I9:I24,岡山1!M9:M24,岡山1!Q9:Q24,岡山1!U9:U24,岡山1!Y9:Y24)</f>
        <v>0</v>
      </c>
      <c r="V10" s="327">
        <v>22</v>
      </c>
      <c r="W10" s="319">
        <f>COUNTA(岡山1!E27:E32,岡山1!E35:E40,岡山1!E43:E45,岡山1!I27:I32,岡山1!I35:I40,岡山1!I43:I45,岡山1!M27:M32,岡山1!M35:M40,岡山1!M43:M45)</f>
        <v>0</v>
      </c>
      <c r="X10" s="331">
        <v>1</v>
      </c>
    </row>
    <row r="11" spans="1:25" s="27" customFormat="1" ht="17.45" customHeight="1" x14ac:dyDescent="0.15">
      <c r="A11" s="509" t="s">
        <v>922</v>
      </c>
      <c r="B11" s="505">
        <f>岡山2!D23</f>
        <v>19400</v>
      </c>
      <c r="C11" s="466">
        <f>岡山2!E23</f>
        <v>0</v>
      </c>
      <c r="D11" s="505">
        <f>岡山2!H23</f>
        <v>5050</v>
      </c>
      <c r="E11" s="506">
        <f>岡山2!I23</f>
        <v>0</v>
      </c>
      <c r="F11" s="505">
        <f>岡山2!L23</f>
        <v>4700</v>
      </c>
      <c r="G11" s="506">
        <f>岡山2!M23</f>
        <v>0</v>
      </c>
      <c r="H11" s="505"/>
      <c r="I11" s="506"/>
      <c r="J11" s="505"/>
      <c r="K11" s="506"/>
      <c r="L11" s="505"/>
      <c r="M11" s="506"/>
      <c r="N11" s="505">
        <f>岡山2!AB23</f>
        <v>1350</v>
      </c>
      <c r="O11" s="506">
        <f>岡山2!AC23</f>
        <v>0</v>
      </c>
      <c r="P11" s="507"/>
      <c r="Q11" s="307"/>
      <c r="R11" s="328">
        <f>B11+F11+D11+H11+J11+L11+N11+P11</f>
        <v>30500</v>
      </c>
      <c r="S11" s="307">
        <f>C11+G11+E11+I11+K11+M11+O11+Q11</f>
        <v>0</v>
      </c>
      <c r="T11" s="508">
        <v>11</v>
      </c>
      <c r="U11" s="506">
        <f>COUNTA(岡山2!E8:E13,岡山2!I8:I13,岡山2!M8:M13,岡山2!Q8:Q13,岡山2!U8:U13)</f>
        <v>0</v>
      </c>
      <c r="V11" s="328">
        <v>9</v>
      </c>
      <c r="W11" s="466">
        <f>COUNTA(岡山2!E16:E21,岡山2!I16:I21,岡山2!M16:M21,岡山2!Q16:Q21)</f>
        <v>0</v>
      </c>
      <c r="X11" s="331">
        <v>2</v>
      </c>
    </row>
    <row r="12" spans="1:25" s="27" customFormat="1" ht="17.45" customHeight="1" x14ac:dyDescent="0.15">
      <c r="A12" s="509" t="s">
        <v>921</v>
      </c>
      <c r="B12" s="505">
        <f>岡山2!D35</f>
        <v>14000</v>
      </c>
      <c r="C12" s="466">
        <f>岡山2!E35</f>
        <v>0</v>
      </c>
      <c r="D12" s="505">
        <f>岡山2!H35</f>
        <v>1600</v>
      </c>
      <c r="E12" s="506">
        <f>岡山2!I35</f>
        <v>0</v>
      </c>
      <c r="F12" s="505">
        <f>岡山2!L35</f>
        <v>2100</v>
      </c>
      <c r="G12" s="506">
        <f>岡山2!M35</f>
        <v>0</v>
      </c>
      <c r="H12" s="505"/>
      <c r="I12" s="506"/>
      <c r="J12" s="505"/>
      <c r="K12" s="506"/>
      <c r="L12" s="505"/>
      <c r="M12" s="506"/>
      <c r="N12" s="505">
        <f>岡山2!AB35</f>
        <v>450</v>
      </c>
      <c r="O12" s="506">
        <f>岡山2!AC35</f>
        <v>0</v>
      </c>
      <c r="P12" s="507"/>
      <c r="Q12" s="307"/>
      <c r="R12" s="328">
        <f>B12+D12+F12+H12+J12+L12+N12+P12</f>
        <v>18150</v>
      </c>
      <c r="S12" s="307">
        <f>C12+E12+G12+I12+K12+M12+O12+Q12</f>
        <v>0</v>
      </c>
      <c r="T12" s="508"/>
      <c r="U12" s="506"/>
      <c r="V12" s="328">
        <v>15</v>
      </c>
      <c r="W12" s="466">
        <f>COUNTA(岡山2!E25:E34,岡山2!I25:I34,岡山2!M25:M34)</f>
        <v>0</v>
      </c>
      <c r="X12" s="331">
        <v>2</v>
      </c>
    </row>
    <row r="13" spans="1:25" s="27" customFormat="1" ht="17.45" customHeight="1" x14ac:dyDescent="0.15">
      <c r="A13" s="119" t="s">
        <v>920</v>
      </c>
      <c r="B13" s="505">
        <f>岡山3・玉野!D24</f>
        <v>21350</v>
      </c>
      <c r="C13" s="466">
        <f>岡山3・玉野!E24</f>
        <v>0</v>
      </c>
      <c r="D13" s="505">
        <f>岡山3・玉野!H24</f>
        <v>4700</v>
      </c>
      <c r="E13" s="506">
        <f>岡山3・玉野!I24</f>
        <v>0</v>
      </c>
      <c r="F13" s="505">
        <f>岡山3・玉野!L24</f>
        <v>2300</v>
      </c>
      <c r="G13" s="506">
        <f>岡山3・玉野!M24</f>
        <v>0</v>
      </c>
      <c r="H13" s="505">
        <f>岡山3・玉野!P24</f>
        <v>1700</v>
      </c>
      <c r="I13" s="506">
        <f>岡山3・玉野!Q24</f>
        <v>0</v>
      </c>
      <c r="J13" s="505"/>
      <c r="K13" s="506"/>
      <c r="L13" s="505"/>
      <c r="M13" s="506"/>
      <c r="N13" s="505">
        <f>岡山3・玉野!AB24</f>
        <v>1350</v>
      </c>
      <c r="O13" s="506">
        <f>岡山3・玉野!AC24</f>
        <v>0</v>
      </c>
      <c r="P13" s="507"/>
      <c r="Q13" s="307"/>
      <c r="R13" s="328">
        <f>B13+F13+D13+H13+J13+L13+N13+P13</f>
        <v>31400</v>
      </c>
      <c r="S13" s="307">
        <f>C13+G13+E13+I13+K13+M13+O13+Q13</f>
        <v>0</v>
      </c>
      <c r="T13" s="508">
        <v>16</v>
      </c>
      <c r="U13" s="506">
        <f>COUNTA(岡山3・玉野!E8:E14,岡山3・玉野!I8:I14,岡山3・玉野!M8:M14,岡山3・玉野!Q8:Q14)</f>
        <v>0</v>
      </c>
      <c r="V13" s="328">
        <v>8</v>
      </c>
      <c r="W13" s="466">
        <f>COUNTA(岡山3・玉野!E17:E22,岡山3・玉野!I17:I22,岡山3・玉野!M17:M22,岡山3・玉野!Q17:Q22)</f>
        <v>0</v>
      </c>
      <c r="X13" s="331">
        <v>3</v>
      </c>
    </row>
    <row r="14" spans="1:25" s="27" customFormat="1" ht="17.45" customHeight="1" x14ac:dyDescent="0.15">
      <c r="A14" s="120" t="s">
        <v>650</v>
      </c>
      <c r="B14" s="300">
        <f>倉敷2・総社!D23</f>
        <v>58100</v>
      </c>
      <c r="C14" s="320">
        <f>倉敷2・総社!E23</f>
        <v>0</v>
      </c>
      <c r="D14" s="300">
        <f>倉敷2・総社!H23</f>
        <v>6400</v>
      </c>
      <c r="E14" s="323">
        <f>倉敷2・総社!I23</f>
        <v>0</v>
      </c>
      <c r="F14" s="300">
        <f>倉敷2・総社!L23</f>
        <v>17400</v>
      </c>
      <c r="G14" s="323">
        <f>倉敷2・総社!M23</f>
        <v>0</v>
      </c>
      <c r="H14" s="300">
        <f>倉敷2・総社!P23</f>
        <v>350</v>
      </c>
      <c r="I14" s="323">
        <f>倉敷2・総社!Q23</f>
        <v>0</v>
      </c>
      <c r="J14" s="300"/>
      <c r="K14" s="323"/>
      <c r="L14" s="300"/>
      <c r="M14" s="323"/>
      <c r="N14" s="300">
        <f>倉敷2・総社!AB23</f>
        <v>4150</v>
      </c>
      <c r="O14" s="323">
        <f>倉敷2・総社!AC23</f>
        <v>0</v>
      </c>
      <c r="P14" s="301"/>
      <c r="Q14" s="325"/>
      <c r="R14" s="328">
        <f t="shared" ref="R14:R33" si="0">B14+F14+D14+H14+J14+L14+N14+P14</f>
        <v>86400</v>
      </c>
      <c r="S14" s="307">
        <f>C14+G14+E14+I14+K14+M14+O14+Q14</f>
        <v>0</v>
      </c>
      <c r="T14" s="337">
        <v>17</v>
      </c>
      <c r="U14" s="323">
        <f>COUNTA(倉敷1!E9:E20,倉敷1!I9:I20,倉敷1!M9:M20,倉敷1!Q9:Q20,倉敷1!U9:U20)</f>
        <v>0</v>
      </c>
      <c r="V14" s="552">
        <v>46</v>
      </c>
      <c r="W14" s="320">
        <f>COUNTA(倉敷1!E22:E31,倉敷1!E34:E41,倉敷2・総社!E8:E13,倉敷2・総社!E16:E21,倉敷1!I22:I31,倉敷1!I34:I41,倉敷2・総社!I8:I13,倉敷2・総社!I16:I21,倉敷1!M22:M31,倉敷1!M34:M41,倉敷2・総社!M8:M13,倉敷2・総社!M16:M21,倉敷1!Q22:Q31,倉敷1!Q34:Q41,倉敷2・総社!Q8:Q13,倉敷2・総社!Q16:Q21)</f>
        <v>0</v>
      </c>
      <c r="X14" s="332" t="s">
        <v>245</v>
      </c>
    </row>
    <row r="15" spans="1:25" s="27" customFormat="1" ht="17.45" customHeight="1" x14ac:dyDescent="0.15">
      <c r="A15" s="120" t="s">
        <v>635</v>
      </c>
      <c r="B15" s="300">
        <f>津山・勝田・久米!D23</f>
        <v>17150</v>
      </c>
      <c r="C15" s="320">
        <f>津山・勝田・久米!E23</f>
        <v>0</v>
      </c>
      <c r="D15" s="300"/>
      <c r="E15" s="323"/>
      <c r="F15" s="300">
        <f>津山・勝田・久米!L23</f>
        <v>3150</v>
      </c>
      <c r="G15" s="323">
        <f>津山・勝田・久米!M23</f>
        <v>0</v>
      </c>
      <c r="H15" s="300"/>
      <c r="I15" s="323"/>
      <c r="J15" s="300"/>
      <c r="K15" s="323"/>
      <c r="L15" s="300"/>
      <c r="M15" s="323"/>
      <c r="N15" s="300">
        <f>津山・勝田・久米!AB23</f>
        <v>700</v>
      </c>
      <c r="O15" s="323">
        <f>津山・勝田・久米!AC23</f>
        <v>0</v>
      </c>
      <c r="P15" s="302"/>
      <c r="Q15" s="326"/>
      <c r="R15" s="328">
        <f t="shared" si="0"/>
        <v>21000</v>
      </c>
      <c r="S15" s="307">
        <f>C15+G15+E15+I15+K15+M15+O15+Q15</f>
        <v>0</v>
      </c>
      <c r="T15" s="337"/>
      <c r="U15" s="323"/>
      <c r="V15" s="335">
        <v>16</v>
      </c>
      <c r="W15" s="320">
        <f>COUNTA(津山・勝田・久米!E8:E12,津山・勝田・久米!E14:E22,津山・勝田・久米!I8:I12,津山・勝田・久米!I14:I22,津山・勝田・久米!M8:M12,津山・勝田・久米!M14:M22,津山・勝田・久米!Q8:Q12,津山・勝田・久米!Q14:Q22,津山・勝田・久米!U8:U12,津山・勝田・久米!U14:U22)</f>
        <v>0</v>
      </c>
      <c r="X15" s="333">
        <v>9</v>
      </c>
    </row>
    <row r="16" spans="1:25" s="27" customFormat="1" ht="17.45" customHeight="1" x14ac:dyDescent="0.15">
      <c r="A16" s="120" t="s">
        <v>651</v>
      </c>
      <c r="B16" s="300">
        <f>岡山3・玉野!D40</f>
        <v>9950</v>
      </c>
      <c r="C16" s="320">
        <f>岡山3・玉野!E40</f>
        <v>0</v>
      </c>
      <c r="D16" s="300">
        <f>岡山3・玉野!H40</f>
        <v>2200</v>
      </c>
      <c r="E16" s="323">
        <f>岡山3・玉野!I40</f>
        <v>0</v>
      </c>
      <c r="F16" s="300"/>
      <c r="G16" s="323"/>
      <c r="H16" s="300"/>
      <c r="I16" s="323"/>
      <c r="J16" s="300"/>
      <c r="K16" s="323"/>
      <c r="L16" s="300"/>
      <c r="M16" s="323"/>
      <c r="N16" s="300">
        <f>岡山3・玉野!AB40</f>
        <v>550</v>
      </c>
      <c r="O16" s="323">
        <f>岡山3・玉野!AC40</f>
        <v>0</v>
      </c>
      <c r="P16" s="123">
        <f>岡山3・玉野!X40</f>
        <v>500</v>
      </c>
      <c r="Q16" s="326">
        <f>岡山3・玉野!Y40</f>
        <v>0</v>
      </c>
      <c r="R16" s="328">
        <f t="shared" si="0"/>
        <v>13200</v>
      </c>
      <c r="S16" s="307">
        <f t="shared" ref="S16:S33" si="1">C16+G16+E16+I16+K16+M16+O16+Q16</f>
        <v>0</v>
      </c>
      <c r="T16" s="337"/>
      <c r="U16" s="323"/>
      <c r="V16" s="335">
        <v>10</v>
      </c>
      <c r="W16" s="320">
        <f>COUNTA(岡山3・玉野!E29:E35,岡山3・玉野!E38:E39,岡山3・玉野!I29:I35,岡山3・玉野!I38:I39,岡山3・玉野!M29:M36,岡山3・玉野!M38:M39,岡山3・玉野!Q29:Q36,岡山3・玉野!Q38:Q39,岡山3・玉野!Y29:Y36,岡山3・玉野!Y38:Y39)</f>
        <v>0</v>
      </c>
      <c r="X16" s="333">
        <v>3</v>
      </c>
    </row>
    <row r="17" spans="1:24" s="27" customFormat="1" ht="17.45" customHeight="1" x14ac:dyDescent="0.15">
      <c r="A17" s="120" t="s">
        <v>636</v>
      </c>
      <c r="B17" s="300">
        <f>小田・笠岡・井原・浅口!D22</f>
        <v>8800</v>
      </c>
      <c r="C17" s="320">
        <f>小田・笠岡・井原・浅口!E22</f>
        <v>0</v>
      </c>
      <c r="D17" s="300"/>
      <c r="E17" s="323"/>
      <c r="F17" s="300">
        <f>小田・笠岡・井原・浅口!L22</f>
        <v>1750</v>
      </c>
      <c r="G17" s="323">
        <f>小田・笠岡・井原・浅口!M22</f>
        <v>0</v>
      </c>
      <c r="H17" s="300">
        <f>小田・笠岡・井原・浅口!P22</f>
        <v>150</v>
      </c>
      <c r="I17" s="323">
        <f>小田・笠岡・井原・浅口!Q22</f>
        <v>0</v>
      </c>
      <c r="J17" s="300"/>
      <c r="K17" s="323"/>
      <c r="L17" s="300">
        <f>小田・笠岡・井原・浅口!X22</f>
        <v>1550</v>
      </c>
      <c r="M17" s="323">
        <f>小田・笠岡・井原・浅口!Y22</f>
        <v>0</v>
      </c>
      <c r="N17" s="300">
        <f>小田・笠岡・井原・浅口!AB22</f>
        <v>300</v>
      </c>
      <c r="O17" s="323">
        <f>小田・笠岡・井原・浅口!AC22</f>
        <v>0</v>
      </c>
      <c r="P17" s="123"/>
      <c r="Q17" s="326"/>
      <c r="R17" s="328">
        <f t="shared" si="0"/>
        <v>12550</v>
      </c>
      <c r="S17" s="307">
        <f t="shared" si="1"/>
        <v>0</v>
      </c>
      <c r="T17" s="337"/>
      <c r="U17" s="323"/>
      <c r="V17" s="335">
        <v>14</v>
      </c>
      <c r="W17" s="320">
        <f>COUNTA(小田・笠岡・井原・浅口!E12:E21,小田・笠岡・井原・浅口!I12:I21,小田・笠岡・井原・浅口!M12:M21,小田・笠岡・井原・浅口!Q12:Q21,小田・笠岡・井原・浅口!U12:U21,小田・笠岡・井原・浅口!Y12:Y21)</f>
        <v>0</v>
      </c>
      <c r="X17" s="333">
        <v>7</v>
      </c>
    </row>
    <row r="18" spans="1:24" s="27" customFormat="1" ht="17.45" customHeight="1" x14ac:dyDescent="0.15">
      <c r="A18" s="120" t="s">
        <v>711</v>
      </c>
      <c r="B18" s="300">
        <f>小田・笠岡・井原・浅口!D35</f>
        <v>5900</v>
      </c>
      <c r="C18" s="320">
        <f>小田・笠岡・井原・浅口!E35</f>
        <v>0</v>
      </c>
      <c r="D18" s="300"/>
      <c r="E18" s="323"/>
      <c r="F18" s="300">
        <f>小田・笠岡・井原・浅口!L35</f>
        <v>1300</v>
      </c>
      <c r="G18" s="323">
        <f>小田・笠岡・井原・浅口!M35</f>
        <v>0</v>
      </c>
      <c r="H18" s="300"/>
      <c r="I18" s="323"/>
      <c r="J18" s="300"/>
      <c r="K18" s="323"/>
      <c r="L18" s="300">
        <f>小田・笠岡・井原・浅口!X35</f>
        <v>1550</v>
      </c>
      <c r="M18" s="323">
        <f>小田・笠岡・井原・浅口!Y35</f>
        <v>0</v>
      </c>
      <c r="N18" s="300">
        <f>小田・笠岡・井原・浅口!AB35</f>
        <v>300</v>
      </c>
      <c r="O18" s="323">
        <f>小田・笠岡・井原・浅口!AC35</f>
        <v>0</v>
      </c>
      <c r="P18" s="123"/>
      <c r="Q18" s="326"/>
      <c r="R18" s="328">
        <f t="shared" si="0"/>
        <v>9050</v>
      </c>
      <c r="S18" s="307">
        <f t="shared" si="1"/>
        <v>0</v>
      </c>
      <c r="T18" s="337"/>
      <c r="U18" s="323"/>
      <c r="V18" s="335">
        <v>13</v>
      </c>
      <c r="W18" s="320">
        <f>COUNTA(小田・笠岡・井原・浅口!E24:E31,小田・笠岡・井原・浅口!E33:E34,小田・笠岡・井原・浅口!I24:I34,小田・笠岡・井原・浅口!M24:M34,小田・笠岡・井原・浅口!Q24:Q34,小田・笠岡・井原・浅口!U24:U34,小田・笠岡・井原・浅口!Y24:Y34)</f>
        <v>0</v>
      </c>
      <c r="X18" s="333">
        <v>7</v>
      </c>
    </row>
    <row r="19" spans="1:24" s="27" customFormat="1" ht="17.45" customHeight="1" x14ac:dyDescent="0.15">
      <c r="A19" s="120" t="s">
        <v>729</v>
      </c>
      <c r="B19" s="300">
        <f>倉敷2・総社!D32</f>
        <v>11350</v>
      </c>
      <c r="C19" s="320">
        <f>倉敷2・総社!E32</f>
        <v>0</v>
      </c>
      <c r="D19" s="300"/>
      <c r="E19" s="323"/>
      <c r="F19" s="300">
        <f>倉敷2・総社!L32</f>
        <v>2250</v>
      </c>
      <c r="G19" s="323">
        <f>倉敷2・総社!M32</f>
        <v>0</v>
      </c>
      <c r="H19" s="300"/>
      <c r="I19" s="323"/>
      <c r="J19" s="300"/>
      <c r="K19" s="323"/>
      <c r="L19" s="300"/>
      <c r="M19" s="323"/>
      <c r="N19" s="300"/>
      <c r="O19" s="323"/>
      <c r="P19" s="123"/>
      <c r="Q19" s="326"/>
      <c r="R19" s="328">
        <f t="shared" si="0"/>
        <v>13600</v>
      </c>
      <c r="S19" s="307">
        <f t="shared" si="1"/>
        <v>0</v>
      </c>
      <c r="T19" s="337"/>
      <c r="U19" s="323"/>
      <c r="V19" s="335">
        <v>8</v>
      </c>
      <c r="W19" s="320">
        <f>COUNTA(倉敷2・総社!E26:E31,倉敷2・総社!I26:I31,倉敷2・総社!M26:M31,倉敷2・総社!Q26:Q31,倉敷2・総社!U26:U31)</f>
        <v>0</v>
      </c>
      <c r="X19" s="333">
        <v>6</v>
      </c>
    </row>
    <row r="20" spans="1:24" s="27" customFormat="1" ht="17.45" customHeight="1" x14ac:dyDescent="0.15">
      <c r="A20" s="120" t="s">
        <v>637</v>
      </c>
      <c r="B20" s="300">
        <f>高梁・加賀・新見!D20</f>
        <v>5700</v>
      </c>
      <c r="C20" s="320">
        <f>高梁・加賀・新見!E20</f>
        <v>0</v>
      </c>
      <c r="D20" s="300"/>
      <c r="E20" s="323"/>
      <c r="F20" s="300">
        <f>高梁・加賀・新見!L20</f>
        <v>750</v>
      </c>
      <c r="G20" s="323">
        <f>高梁・加賀・新見!M20</f>
        <v>0</v>
      </c>
      <c r="H20" s="300"/>
      <c r="I20" s="323"/>
      <c r="J20" s="300"/>
      <c r="K20" s="323"/>
      <c r="L20" s="300">
        <f>高梁・加賀・新見!X20</f>
        <v>50</v>
      </c>
      <c r="M20" s="323">
        <f>高梁・加賀・新見!Y20</f>
        <v>0</v>
      </c>
      <c r="N20" s="300"/>
      <c r="O20" s="323"/>
      <c r="P20" s="123"/>
      <c r="Q20" s="326"/>
      <c r="R20" s="328">
        <f t="shared" si="0"/>
        <v>6500</v>
      </c>
      <c r="S20" s="307">
        <f t="shared" si="1"/>
        <v>0</v>
      </c>
      <c r="T20" s="337"/>
      <c r="U20" s="323"/>
      <c r="V20" s="335">
        <v>17</v>
      </c>
      <c r="W20" s="320">
        <f>COUNTA(高梁・加賀・新見!E8:E19,高梁・加賀・新見!I8:I19,高梁・加賀・新見!M8:M19,高梁・加賀・新見!Q8:Q19,高梁・加賀・新見!U8:U19,高梁・加賀・新見!Y8:Y19)</f>
        <v>0</v>
      </c>
      <c r="X20" s="333">
        <v>8</v>
      </c>
    </row>
    <row r="21" spans="1:24" s="27" customFormat="1" ht="17.45" customHeight="1" x14ac:dyDescent="0.15">
      <c r="A21" s="120" t="s">
        <v>638</v>
      </c>
      <c r="B21" s="300">
        <f>高梁・加賀・新見!D38</f>
        <v>4950</v>
      </c>
      <c r="C21" s="320">
        <f>高梁・加賀・新見!E38</f>
        <v>0</v>
      </c>
      <c r="D21" s="300">
        <f>高梁・加賀・新見!H38</f>
        <v>400</v>
      </c>
      <c r="E21" s="323">
        <f>高梁・加賀・新見!I38</f>
        <v>0</v>
      </c>
      <c r="F21" s="300">
        <f>高梁・加賀・新見!L38</f>
        <v>650</v>
      </c>
      <c r="G21" s="323">
        <f>高梁・加賀・新見!M38</f>
        <v>0</v>
      </c>
      <c r="H21" s="300">
        <f>高梁・加賀・新見!P38</f>
        <v>250</v>
      </c>
      <c r="I21" s="323">
        <f>高梁・加賀・新見!Q38</f>
        <v>0</v>
      </c>
      <c r="J21" s="300"/>
      <c r="K21" s="323"/>
      <c r="L21" s="300"/>
      <c r="M21" s="323"/>
      <c r="N21" s="300">
        <f>高梁・加賀・新見!AB38</f>
        <v>100</v>
      </c>
      <c r="O21" s="323">
        <f>高梁・加賀・新見!AC38</f>
        <v>0</v>
      </c>
      <c r="P21" s="301"/>
      <c r="Q21" s="325"/>
      <c r="R21" s="328">
        <f t="shared" si="0"/>
        <v>6350</v>
      </c>
      <c r="S21" s="307">
        <f t="shared" si="1"/>
        <v>0</v>
      </c>
      <c r="T21" s="337"/>
      <c r="U21" s="323"/>
      <c r="V21" s="335">
        <v>12</v>
      </c>
      <c r="W21" s="320">
        <f>COUNTA(高梁・加賀・新見!E29:E37,高梁・加賀・新見!I29:I37,高梁・加賀・新見!M29:M37,高梁・加賀・新見!Q29:Q37,高梁・加賀・新見!U29:U37,高梁・加賀・新見!Y29:Y37)</f>
        <v>0</v>
      </c>
      <c r="X21" s="333">
        <v>8</v>
      </c>
    </row>
    <row r="22" spans="1:24" s="27" customFormat="1" ht="17.45" customHeight="1" x14ac:dyDescent="0.15">
      <c r="A22" s="120" t="s">
        <v>639</v>
      </c>
      <c r="B22" s="300">
        <f>赤磐・瀬戸内・備前・和気!D30</f>
        <v>6400</v>
      </c>
      <c r="C22" s="320">
        <f>赤磐・瀬戸内・備前・和気!E30</f>
        <v>0</v>
      </c>
      <c r="D22" s="300"/>
      <c r="E22" s="323"/>
      <c r="F22" s="300">
        <f>赤磐・瀬戸内・備前・和気!L30</f>
        <v>900</v>
      </c>
      <c r="G22" s="323">
        <f>赤磐・瀬戸内・備前・和気!M30</f>
        <v>0</v>
      </c>
      <c r="H22" s="300"/>
      <c r="I22" s="323"/>
      <c r="J22" s="300"/>
      <c r="K22" s="323"/>
      <c r="L22" s="300"/>
      <c r="M22" s="323"/>
      <c r="N22" s="300">
        <f>赤磐・瀬戸内・備前・和気!AB30</f>
        <v>300</v>
      </c>
      <c r="O22" s="323">
        <f>赤磐・瀬戸内・備前・和気!AC30</f>
        <v>0</v>
      </c>
      <c r="P22" s="301"/>
      <c r="Q22" s="325"/>
      <c r="R22" s="335">
        <f t="shared" si="0"/>
        <v>7600</v>
      </c>
      <c r="S22" s="325">
        <f t="shared" si="1"/>
        <v>0</v>
      </c>
      <c r="T22" s="337"/>
      <c r="U22" s="323"/>
      <c r="V22" s="335">
        <v>9</v>
      </c>
      <c r="W22" s="320">
        <f>COUNTA(赤磐・瀬戸内・備前・和気!E23:E29,赤磐・瀬戸内・備前・和気!I23:I29,赤磐・瀬戸内・備前・和気!M23:M29,赤磐・瀬戸内・備前・和気!Q23:Q29,赤磐・瀬戸内・備前・和気!U23:U29)</f>
        <v>0</v>
      </c>
      <c r="X22" s="333">
        <v>4</v>
      </c>
    </row>
    <row r="23" spans="1:24" s="27" customFormat="1" ht="17.45" customHeight="1" x14ac:dyDescent="0.15">
      <c r="A23" s="120" t="s">
        <v>692</v>
      </c>
      <c r="B23" s="300">
        <f>赤磐・瀬戸内・備前・和気!D21</f>
        <v>6100</v>
      </c>
      <c r="C23" s="320">
        <f>赤磐・瀬戸内・備前・和気!E21</f>
        <v>0</v>
      </c>
      <c r="D23" s="300"/>
      <c r="E23" s="323"/>
      <c r="F23" s="300">
        <f>赤磐・瀬戸内・備前・和気!L21</f>
        <v>950</v>
      </c>
      <c r="G23" s="323">
        <f>赤磐・瀬戸内・備前・和気!M21</f>
        <v>0</v>
      </c>
      <c r="H23" s="300"/>
      <c r="I23" s="323"/>
      <c r="J23" s="300"/>
      <c r="K23" s="323"/>
      <c r="L23" s="300"/>
      <c r="M23" s="323"/>
      <c r="N23" s="300"/>
      <c r="O23" s="323"/>
      <c r="P23" s="301"/>
      <c r="Q23" s="325"/>
      <c r="R23" s="335">
        <f t="shared" si="0"/>
        <v>7050</v>
      </c>
      <c r="S23" s="325">
        <f t="shared" si="1"/>
        <v>0</v>
      </c>
      <c r="T23" s="337"/>
      <c r="U23" s="323"/>
      <c r="V23" s="335">
        <v>5</v>
      </c>
      <c r="W23" s="320">
        <f>COUNTA(赤磐・瀬戸内・備前・和気!E17:E20,赤磐・瀬戸内・備前・和気!I17:I20,赤磐・瀬戸内・備前・和気!M17:M20,赤磐・瀬戸内・備前・和気!Q17:Q20,赤磐・瀬戸内・備前・和気!U17:U20)</f>
        <v>0</v>
      </c>
      <c r="X23" s="333">
        <v>4</v>
      </c>
    </row>
    <row r="24" spans="1:24" s="27" customFormat="1" ht="17.45" customHeight="1" x14ac:dyDescent="0.15">
      <c r="A24" s="120" t="s">
        <v>782</v>
      </c>
      <c r="B24" s="300">
        <f>赤磐・瀬戸内・備前・和気!D15</f>
        <v>8000</v>
      </c>
      <c r="C24" s="320">
        <f>赤磐・瀬戸内・備前・和気!E15</f>
        <v>0</v>
      </c>
      <c r="D24" s="300"/>
      <c r="E24" s="323"/>
      <c r="F24" s="300">
        <f>赤磐・瀬戸内・備前・和気!L15</f>
        <v>1650</v>
      </c>
      <c r="G24" s="323">
        <f>赤磐・瀬戸内・備前・和気!M15</f>
        <v>0</v>
      </c>
      <c r="H24" s="300"/>
      <c r="I24" s="323"/>
      <c r="J24" s="300"/>
      <c r="K24" s="323"/>
      <c r="L24" s="300"/>
      <c r="M24" s="323"/>
      <c r="N24" s="300">
        <f>赤磐・瀬戸内・備前・和気!AB15</f>
        <v>150</v>
      </c>
      <c r="O24" s="323">
        <f>赤磐・瀬戸内・備前・和気!AC15</f>
        <v>0</v>
      </c>
      <c r="P24" s="301"/>
      <c r="Q24" s="325"/>
      <c r="R24" s="328">
        <f t="shared" si="0"/>
        <v>9800</v>
      </c>
      <c r="S24" s="307">
        <f t="shared" si="1"/>
        <v>0</v>
      </c>
      <c r="T24" s="337"/>
      <c r="U24" s="323"/>
      <c r="V24" s="335">
        <v>7</v>
      </c>
      <c r="W24" s="320">
        <f>COUNTA(赤磐・瀬戸内・備前・和気!E8:E14,赤磐・瀬戸内・備前・和気!I8:I14,赤磐・瀬戸内・備前・和気!M8:M14,赤磐・瀬戸内・備前・和気!Q8:Q14,赤磐・瀬戸内・備前・和気!U8:U14)</f>
        <v>0</v>
      </c>
      <c r="X24" s="333">
        <v>4</v>
      </c>
    </row>
    <row r="25" spans="1:24" s="27" customFormat="1" ht="17.45" customHeight="1" x14ac:dyDescent="0.15">
      <c r="A25" s="120" t="s">
        <v>783</v>
      </c>
      <c r="B25" s="300">
        <f>真庭・苫田・美作!D43</f>
        <v>5650</v>
      </c>
      <c r="C25" s="320">
        <f>真庭・苫田・美作!E43</f>
        <v>0</v>
      </c>
      <c r="D25" s="300"/>
      <c r="E25" s="323"/>
      <c r="F25" s="300">
        <f>真庭・苫田・美作!L43</f>
        <v>350</v>
      </c>
      <c r="G25" s="323">
        <f>真庭・苫田・美作!M43</f>
        <v>0</v>
      </c>
      <c r="H25" s="300"/>
      <c r="I25" s="323"/>
      <c r="J25" s="300"/>
      <c r="K25" s="323"/>
      <c r="L25" s="300"/>
      <c r="M25" s="323"/>
      <c r="N25" s="300">
        <f>真庭・苫田・美作!AB43</f>
        <v>50</v>
      </c>
      <c r="O25" s="323">
        <f>真庭・苫田・美作!AC43</f>
        <v>0</v>
      </c>
      <c r="P25" s="301"/>
      <c r="Q25" s="325"/>
      <c r="R25" s="335">
        <f t="shared" si="0"/>
        <v>6050</v>
      </c>
      <c r="S25" s="325">
        <f t="shared" si="1"/>
        <v>0</v>
      </c>
      <c r="T25" s="337"/>
      <c r="U25" s="323"/>
      <c r="V25" s="335">
        <v>11</v>
      </c>
      <c r="W25" s="320">
        <f>COUNTA(真庭・苫田・美作!E33:E42,真庭・苫田・美作!I33:I42,真庭・苫田・美作!M33:M42,真庭・苫田・美作!Q33:Q42,真庭・苫田・美作!U33:U42)</f>
        <v>0</v>
      </c>
      <c r="X25" s="333">
        <v>10</v>
      </c>
    </row>
    <row r="26" spans="1:24" s="27" customFormat="1" ht="17.45" customHeight="1" x14ac:dyDescent="0.15">
      <c r="A26" s="120" t="s">
        <v>784</v>
      </c>
      <c r="B26" s="300">
        <f>真庭・苫田・美作!D23</f>
        <v>8200</v>
      </c>
      <c r="C26" s="320">
        <f>真庭・苫田・美作!E23</f>
        <v>0</v>
      </c>
      <c r="D26" s="300">
        <f>真庭・苫田・美作!H23</f>
        <v>550</v>
      </c>
      <c r="E26" s="323">
        <f>真庭・苫田・美作!I23</f>
        <v>0</v>
      </c>
      <c r="F26" s="300">
        <f>真庭・苫田・美作!L23</f>
        <v>1950</v>
      </c>
      <c r="G26" s="323">
        <f>真庭・苫田・美作!M23</f>
        <v>0</v>
      </c>
      <c r="H26" s="300">
        <f>真庭・苫田・美作!P23</f>
        <v>500</v>
      </c>
      <c r="I26" s="323">
        <f>真庭・苫田・美作!Q23</f>
        <v>0</v>
      </c>
      <c r="J26" s="300"/>
      <c r="K26" s="323"/>
      <c r="L26" s="300"/>
      <c r="M26" s="323"/>
      <c r="N26" s="300">
        <f>真庭・苫田・美作!AB23</f>
        <v>300</v>
      </c>
      <c r="O26" s="323">
        <f>真庭・苫田・美作!AC23</f>
        <v>0</v>
      </c>
      <c r="P26" s="301"/>
      <c r="Q26" s="325"/>
      <c r="R26" s="335">
        <f t="shared" si="0"/>
        <v>11500</v>
      </c>
      <c r="S26" s="325">
        <f t="shared" si="1"/>
        <v>0</v>
      </c>
      <c r="T26" s="337"/>
      <c r="U26" s="323"/>
      <c r="V26" s="335">
        <v>25</v>
      </c>
      <c r="W26" s="320">
        <f>COUNTA(真庭・苫田・美作!E8:E22,真庭・苫田・美作!I8:I22,真庭・苫田・美作!M8:M22,真庭・苫田・美作!Q8:Q22,真庭・苫田・美作!U8:U22)</f>
        <v>0</v>
      </c>
      <c r="X26" s="333">
        <v>10</v>
      </c>
    </row>
    <row r="27" spans="1:24" s="27" customFormat="1" ht="17.45" customHeight="1" x14ac:dyDescent="0.15">
      <c r="A27" s="121" t="s">
        <v>785</v>
      </c>
      <c r="B27" s="303">
        <f>小田・笠岡・井原・浅口!D43</f>
        <v>6250</v>
      </c>
      <c r="C27" s="321">
        <f>小田・笠岡・井原・浅口!E43</f>
        <v>0</v>
      </c>
      <c r="D27" s="303"/>
      <c r="E27" s="324"/>
      <c r="F27" s="303">
        <f>小田・笠岡・井原・浅口!L43</f>
        <v>3600</v>
      </c>
      <c r="G27" s="324">
        <f>小田・笠岡・井原・浅口!M43</f>
        <v>0</v>
      </c>
      <c r="H27" s="303"/>
      <c r="I27" s="324"/>
      <c r="J27" s="303"/>
      <c r="K27" s="324"/>
      <c r="L27" s="303"/>
      <c r="M27" s="324"/>
      <c r="N27" s="303">
        <f>小田・笠岡・井原・浅口!AB43</f>
        <v>300</v>
      </c>
      <c r="O27" s="324">
        <f>小田・笠岡・井原・浅口!AC43</f>
        <v>0</v>
      </c>
      <c r="P27" s="304"/>
      <c r="Q27" s="308"/>
      <c r="R27" s="329">
        <f t="shared" si="0"/>
        <v>10150</v>
      </c>
      <c r="S27" s="308">
        <f t="shared" si="1"/>
        <v>0</v>
      </c>
      <c r="T27" s="338"/>
      <c r="U27" s="324"/>
      <c r="V27" s="329">
        <v>11</v>
      </c>
      <c r="W27" s="324">
        <f>COUNTA(小田・笠岡・井原・浅口!E37:E42,小田・笠岡・井原・浅口!I37:I42,小田・笠岡・井原・浅口!M37:M42,小田・笠岡・井原・浅口!Q37:Q42,小田・笠岡・井原・浅口!U37:U42,小田・笠岡・井原・浅口!Y37:Y42)</f>
        <v>0</v>
      </c>
      <c r="X27" s="334">
        <v>7</v>
      </c>
    </row>
    <row r="28" spans="1:24" s="27" customFormat="1" ht="17.45" customHeight="1" x14ac:dyDescent="0.15">
      <c r="A28" s="120" t="s">
        <v>640</v>
      </c>
      <c r="B28" s="300">
        <f>赤磐・瀬戸内・備前・和気!D35</f>
        <v>2650</v>
      </c>
      <c r="C28" s="320">
        <f>赤磐・瀬戸内・備前・和気!E35</f>
        <v>0</v>
      </c>
      <c r="D28" s="300"/>
      <c r="E28" s="323"/>
      <c r="F28" s="300">
        <f>赤磐・瀬戸内・備前・和気!L35</f>
        <v>400</v>
      </c>
      <c r="G28" s="323">
        <f>赤磐・瀬戸内・備前・和気!M35</f>
        <v>0</v>
      </c>
      <c r="H28" s="300"/>
      <c r="I28" s="323"/>
      <c r="J28" s="300"/>
      <c r="K28" s="323"/>
      <c r="L28" s="300"/>
      <c r="M28" s="323"/>
      <c r="N28" s="300"/>
      <c r="O28" s="323"/>
      <c r="P28" s="301"/>
      <c r="Q28" s="325"/>
      <c r="R28" s="328">
        <f t="shared" si="0"/>
        <v>3050</v>
      </c>
      <c r="S28" s="307">
        <f t="shared" si="1"/>
        <v>0</v>
      </c>
      <c r="T28" s="337"/>
      <c r="U28" s="323"/>
      <c r="V28" s="335">
        <v>4</v>
      </c>
      <c r="W28" s="466">
        <f>COUNTA(赤磐・瀬戸内・備前・和気!E32:E34,赤磐・瀬戸内・備前・和気!I32:I34,赤磐・瀬戸内・備前・和気!M32:M34,赤磐・瀬戸内・備前・和気!Q32:Q34,赤磐・瀬戸内・備前・和気!U32:U34)</f>
        <v>0</v>
      </c>
      <c r="X28" s="333">
        <v>4</v>
      </c>
    </row>
    <row r="29" spans="1:24" s="27" customFormat="1" ht="17.45" customHeight="1" x14ac:dyDescent="0.15">
      <c r="A29" s="120" t="s">
        <v>641</v>
      </c>
      <c r="B29" s="300">
        <f>小田・笠岡・井原・浅口!D10</f>
        <v>2600</v>
      </c>
      <c r="C29" s="320">
        <f>小田・笠岡・井原・浅口!E10</f>
        <v>0</v>
      </c>
      <c r="D29" s="300"/>
      <c r="E29" s="323"/>
      <c r="F29" s="300">
        <f>小田・笠岡・井原・浅口!L10</f>
        <v>750</v>
      </c>
      <c r="G29" s="323">
        <f>小田・笠岡・井原・浅口!M10</f>
        <v>0</v>
      </c>
      <c r="H29" s="300"/>
      <c r="I29" s="323"/>
      <c r="J29" s="300">
        <f>小田・笠岡・井原・浅口!T10</f>
        <v>50</v>
      </c>
      <c r="K29" s="323">
        <f>小田・笠岡・井原・浅口!U10</f>
        <v>0</v>
      </c>
      <c r="L29" s="300"/>
      <c r="M29" s="323"/>
      <c r="N29" s="300">
        <f>小田・笠岡・井原・浅口!AB10</f>
        <v>150</v>
      </c>
      <c r="O29" s="323">
        <f>小田・笠岡・井原・浅口!AC10</f>
        <v>0</v>
      </c>
      <c r="P29" s="301"/>
      <c r="Q29" s="325"/>
      <c r="R29" s="328">
        <f t="shared" si="0"/>
        <v>3550</v>
      </c>
      <c r="S29" s="307">
        <f t="shared" si="1"/>
        <v>0</v>
      </c>
      <c r="T29" s="337"/>
      <c r="U29" s="323"/>
      <c r="V29" s="335">
        <v>5</v>
      </c>
      <c r="W29" s="320">
        <f>COUNTA(小田・笠岡・井原・浅口!E8:E9,小田・笠岡・井原・浅口!I8:I9,小田・笠岡・井原・浅口!M8:M9,小田・笠岡・井原・浅口!Q8:Q9,小田・笠岡・井原・浅口!U8:U9,小田・笠岡・井原・浅口!Y8:Y9)</f>
        <v>0</v>
      </c>
      <c r="X29" s="333">
        <v>7</v>
      </c>
    </row>
    <row r="30" spans="1:24" s="27" customFormat="1" ht="17.45" customHeight="1" x14ac:dyDescent="0.15">
      <c r="A30" s="120" t="s">
        <v>642</v>
      </c>
      <c r="B30" s="300">
        <f>真庭・苫田・美作!D31</f>
        <v>2500</v>
      </c>
      <c r="C30" s="320">
        <f>真庭・苫田・美作!E31</f>
        <v>0</v>
      </c>
      <c r="D30" s="300"/>
      <c r="E30" s="323"/>
      <c r="F30" s="300"/>
      <c r="G30" s="323"/>
      <c r="H30" s="300"/>
      <c r="I30" s="323"/>
      <c r="J30" s="300"/>
      <c r="K30" s="323"/>
      <c r="L30" s="300"/>
      <c r="M30" s="323"/>
      <c r="N30" s="300"/>
      <c r="O30" s="323"/>
      <c r="P30" s="301"/>
      <c r="Q30" s="325"/>
      <c r="R30" s="328">
        <f t="shared" si="0"/>
        <v>2500</v>
      </c>
      <c r="S30" s="307">
        <f t="shared" si="1"/>
        <v>0</v>
      </c>
      <c r="T30" s="337"/>
      <c r="U30" s="323"/>
      <c r="V30" s="335">
        <v>2</v>
      </c>
      <c r="W30" s="320">
        <f>COUNTA(真庭・苫田・美作!E25:E30,真庭・苫田・美作!I25:I30,真庭・苫田・美作!M25:M30,真庭・苫田・美作!Q25:Q30,真庭・苫田・美作!U25:U30,真庭・苫田・美作!Y25:Y30)</f>
        <v>0</v>
      </c>
      <c r="X30" s="333">
        <v>10</v>
      </c>
    </row>
    <row r="31" spans="1:24" s="27" customFormat="1" ht="17.45" customHeight="1" x14ac:dyDescent="0.15">
      <c r="A31" s="120" t="s">
        <v>643</v>
      </c>
      <c r="B31" s="300">
        <f>津山・勝田・久米!D29</f>
        <v>2750</v>
      </c>
      <c r="C31" s="320">
        <f>津山・勝田・久米!E29</f>
        <v>0</v>
      </c>
      <c r="D31" s="300"/>
      <c r="E31" s="323"/>
      <c r="F31" s="300">
        <f>津山・勝田・久米!L29</f>
        <v>300</v>
      </c>
      <c r="G31" s="323">
        <f>津山・勝田・久米!M29</f>
        <v>0</v>
      </c>
      <c r="H31" s="300"/>
      <c r="I31" s="323"/>
      <c r="J31" s="300"/>
      <c r="K31" s="323"/>
      <c r="L31" s="300"/>
      <c r="M31" s="323"/>
      <c r="N31" s="300">
        <f>津山・勝田・久米!AB29</f>
        <v>50</v>
      </c>
      <c r="O31" s="323">
        <f>津山・勝田・久米!AC29</f>
        <v>0</v>
      </c>
      <c r="P31" s="301"/>
      <c r="Q31" s="325"/>
      <c r="R31" s="328">
        <f t="shared" si="0"/>
        <v>3100</v>
      </c>
      <c r="S31" s="307">
        <f t="shared" si="1"/>
        <v>0</v>
      </c>
      <c r="T31" s="337"/>
      <c r="U31" s="323"/>
      <c r="V31" s="335">
        <v>4</v>
      </c>
      <c r="W31" s="515">
        <f>COUNTA(津山・勝田・久米!E25:E28,津山・勝田・久米!I25:I28,津山・勝田・久米!M25:M28,津山・勝田・久米!Q25:Q28,津山・勝田・久米!U25:U28,津山・勝田・久米!Y25:Y28)</f>
        <v>0</v>
      </c>
      <c r="X31" s="333">
        <v>9</v>
      </c>
    </row>
    <row r="32" spans="1:24" s="27" customFormat="1" ht="17.45" customHeight="1" x14ac:dyDescent="0.15">
      <c r="A32" s="120" t="s">
        <v>644</v>
      </c>
      <c r="B32" s="300">
        <f>津山・勝田・久米!D41</f>
        <v>3650</v>
      </c>
      <c r="C32" s="320">
        <f>津山・勝田・久米!E41</f>
        <v>0</v>
      </c>
      <c r="D32" s="300"/>
      <c r="E32" s="323"/>
      <c r="F32" s="300">
        <f>津山・勝田・久米!L41</f>
        <v>50</v>
      </c>
      <c r="G32" s="323">
        <f>津山・勝田・久米!M41</f>
        <v>0</v>
      </c>
      <c r="H32" s="300"/>
      <c r="I32" s="323"/>
      <c r="J32" s="300"/>
      <c r="K32" s="323"/>
      <c r="L32" s="300"/>
      <c r="M32" s="323"/>
      <c r="N32" s="300"/>
      <c r="O32" s="323"/>
      <c r="P32" s="301"/>
      <c r="Q32" s="325"/>
      <c r="R32" s="335">
        <f t="shared" si="0"/>
        <v>3700</v>
      </c>
      <c r="S32" s="325">
        <f t="shared" si="1"/>
        <v>0</v>
      </c>
      <c r="T32" s="337"/>
      <c r="U32" s="323"/>
      <c r="V32" s="335">
        <v>5</v>
      </c>
      <c r="W32" s="320">
        <f>COUNTA(津山・勝田・久米!E31:E40,津山・勝田・久米!I31:I40,津山・勝田・久米!M31:M40,津山・勝田・久米!Q31:Q40,津山・勝田・久米!U31:U40,津山・勝田・久米!Y31:Y40)</f>
        <v>0</v>
      </c>
      <c r="X32" s="333">
        <v>9</v>
      </c>
    </row>
    <row r="33" spans="1:25" s="27" customFormat="1" ht="17.45" customHeight="1" x14ac:dyDescent="0.15">
      <c r="A33" s="121" t="s">
        <v>696</v>
      </c>
      <c r="B33" s="303">
        <f>高梁・加賀・新見!D27</f>
        <v>2150</v>
      </c>
      <c r="C33" s="321">
        <f>高梁・加賀・新見!E27</f>
        <v>0</v>
      </c>
      <c r="D33" s="303"/>
      <c r="E33" s="324"/>
      <c r="F33" s="303"/>
      <c r="G33" s="324"/>
      <c r="H33" s="303"/>
      <c r="I33" s="324"/>
      <c r="J33" s="303"/>
      <c r="K33" s="324"/>
      <c r="L33" s="303"/>
      <c r="M33" s="324"/>
      <c r="N33" s="303"/>
      <c r="O33" s="324"/>
      <c r="P33" s="304"/>
      <c r="Q33" s="308"/>
      <c r="R33" s="329">
        <f t="shared" si="0"/>
        <v>2150</v>
      </c>
      <c r="S33" s="308">
        <f t="shared" si="1"/>
        <v>0</v>
      </c>
      <c r="T33" s="338"/>
      <c r="U33" s="324"/>
      <c r="V33" s="329">
        <v>4</v>
      </c>
      <c r="W33" s="320">
        <f>COUNTA(高梁・加賀・新見!E22:E26,高梁・加賀・新見!I22:I26,高梁・加賀・新見!M22:M26,高梁・加賀・新見!Q22:Q26,高梁・加賀・新見!U22:U26,高梁・加賀・新見!Y22:Y26)</f>
        <v>0</v>
      </c>
      <c r="X33" s="334">
        <v>8</v>
      </c>
    </row>
    <row r="34" spans="1:25" s="27" customFormat="1" ht="17.45" customHeight="1" x14ac:dyDescent="0.15">
      <c r="A34" s="122" t="s">
        <v>246</v>
      </c>
      <c r="B34" s="561">
        <f t="shared" ref="B34:Q34" si="2">SUM(B10:B33)</f>
        <v>273400</v>
      </c>
      <c r="C34" s="197">
        <f t="shared" si="2"/>
        <v>0</v>
      </c>
      <c r="D34" s="305">
        <f t="shared" si="2"/>
        <v>31700</v>
      </c>
      <c r="E34" s="197">
        <f>SUM(E10:E33)</f>
        <v>0</v>
      </c>
      <c r="F34" s="561">
        <f>SUM(F10:F33)</f>
        <v>52650</v>
      </c>
      <c r="G34" s="197">
        <f>SUM(G10:G33)</f>
        <v>0</v>
      </c>
      <c r="H34" s="561">
        <f t="shared" si="2"/>
        <v>5850</v>
      </c>
      <c r="I34" s="197">
        <f t="shared" si="2"/>
        <v>0</v>
      </c>
      <c r="J34" s="561">
        <f t="shared" si="2"/>
        <v>50</v>
      </c>
      <c r="K34" s="197">
        <f t="shared" si="2"/>
        <v>0</v>
      </c>
      <c r="L34" s="561">
        <f t="shared" si="2"/>
        <v>3400</v>
      </c>
      <c r="M34" s="197">
        <f t="shared" si="2"/>
        <v>0</v>
      </c>
      <c r="N34" s="305">
        <f>SUM(N10:N33)</f>
        <v>14800</v>
      </c>
      <c r="O34" s="197">
        <f t="shared" si="2"/>
        <v>0</v>
      </c>
      <c r="P34" s="305">
        <f t="shared" si="2"/>
        <v>500</v>
      </c>
      <c r="Q34" s="197">
        <f t="shared" si="2"/>
        <v>0</v>
      </c>
      <c r="R34" s="305">
        <f t="shared" ref="R34:W34" si="3">SUM(R10:R33)</f>
        <v>382350</v>
      </c>
      <c r="S34" s="197">
        <f t="shared" si="3"/>
        <v>0</v>
      </c>
      <c r="T34" s="339">
        <f t="shared" si="3"/>
        <v>82</v>
      </c>
      <c r="U34" s="207">
        <f t="shared" si="3"/>
        <v>0</v>
      </c>
      <c r="V34" s="330">
        <f t="shared" si="3"/>
        <v>282</v>
      </c>
      <c r="W34" s="207">
        <f t="shared" si="3"/>
        <v>0</v>
      </c>
      <c r="X34" s="456"/>
      <c r="Y34" s="457"/>
    </row>
    <row r="35" spans="1:25" ht="18.600000000000001" customHeight="1" x14ac:dyDescent="0.15">
      <c r="A35" s="90"/>
      <c r="X35" s="71" t="s">
        <v>1010</v>
      </c>
    </row>
    <row r="36" spans="1:25" ht="15" customHeight="1" x14ac:dyDescent="0.15">
      <c r="A36" s="90"/>
      <c r="X36" s="71"/>
    </row>
    <row r="37" spans="1:25" s="27" customFormat="1" ht="15" customHeight="1" x14ac:dyDescent="0.15">
      <c r="A37" s="6" t="s">
        <v>645</v>
      </c>
      <c r="D37" s="6" t="s">
        <v>827</v>
      </c>
      <c r="N37" s="90" t="s">
        <v>499</v>
      </c>
      <c r="O37" s="117" t="s">
        <v>647</v>
      </c>
      <c r="P37" s="125" t="s">
        <v>838</v>
      </c>
    </row>
    <row r="38" spans="1:25" s="27" customFormat="1" ht="15" customHeight="1" x14ac:dyDescent="0.15">
      <c r="D38" s="6" t="s">
        <v>830</v>
      </c>
      <c r="N38" s="52"/>
      <c r="O38" s="117" t="s">
        <v>648</v>
      </c>
      <c r="P38" s="125" t="s">
        <v>716</v>
      </c>
    </row>
    <row r="39" spans="1:25" s="27" customFormat="1" ht="15" customHeight="1" x14ac:dyDescent="0.15">
      <c r="D39" s="6" t="s">
        <v>602</v>
      </c>
      <c r="N39" s="52"/>
      <c r="O39" s="117" t="s">
        <v>649</v>
      </c>
      <c r="P39" s="6" t="s">
        <v>720</v>
      </c>
    </row>
    <row r="40" spans="1:25" s="27" customFormat="1" ht="15" customHeight="1" x14ac:dyDescent="0.15">
      <c r="D40" s="6" t="s">
        <v>661</v>
      </c>
      <c r="N40" s="53"/>
      <c r="O40" s="117" t="s">
        <v>718</v>
      </c>
      <c r="P40" s="6" t="s">
        <v>721</v>
      </c>
    </row>
    <row r="41" spans="1:25" s="27" customFormat="1" ht="15" customHeight="1" x14ac:dyDescent="0.15">
      <c r="D41" s="6"/>
      <c r="N41" s="53"/>
      <c r="O41" s="117" t="s">
        <v>719</v>
      </c>
      <c r="P41" s="6" t="s">
        <v>745</v>
      </c>
    </row>
    <row r="42" spans="1:25" s="27" customFormat="1" ht="15" customHeight="1" x14ac:dyDescent="0.15">
      <c r="D42" s="6"/>
      <c r="N42" s="53"/>
      <c r="O42" s="117"/>
      <c r="P42" s="6"/>
    </row>
    <row r="43" spans="1:25" s="255" customFormat="1" ht="15" customHeight="1" x14ac:dyDescent="0.15">
      <c r="B43" s="49"/>
      <c r="C43" s="49"/>
      <c r="O43" s="117"/>
      <c r="Y43" s="126" t="s">
        <v>612</v>
      </c>
    </row>
    <row r="44" spans="1:25" s="255" customFormat="1" ht="15" customHeight="1" x14ac:dyDescent="0.15">
      <c r="A44" s="255" t="s">
        <v>646</v>
      </c>
      <c r="B44" s="49"/>
      <c r="C44" s="49"/>
      <c r="O44" s="117"/>
      <c r="Y44" s="127" t="s">
        <v>613</v>
      </c>
    </row>
    <row r="45" spans="1:25" s="255" customFormat="1" ht="15" customHeight="1" x14ac:dyDescent="0.15">
      <c r="B45" s="49"/>
      <c r="C45" s="49"/>
      <c r="Y45" s="128" t="s">
        <v>614</v>
      </c>
    </row>
    <row r="46" spans="1:25" s="255" customFormat="1" ht="24.95" customHeight="1" x14ac:dyDescent="0.15">
      <c r="A46" s="256"/>
      <c r="B46" s="257"/>
      <c r="C46" s="256"/>
      <c r="D46" s="257"/>
      <c r="L46" s="255" t="s">
        <v>615</v>
      </c>
      <c r="N46" s="255" t="s">
        <v>616</v>
      </c>
      <c r="P46" s="255" t="s">
        <v>617</v>
      </c>
      <c r="R46" s="255" t="s">
        <v>618</v>
      </c>
    </row>
    <row r="47" spans="1:25" s="255" customFormat="1" ht="24.95" customHeight="1" x14ac:dyDescent="0.15">
      <c r="B47" s="4"/>
      <c r="C47" s="4"/>
      <c r="D47" s="4"/>
      <c r="J47" s="258" t="s">
        <v>619</v>
      </c>
      <c r="K47" s="259" t="s">
        <v>620</v>
      </c>
      <c r="L47" s="258" t="s">
        <v>621</v>
      </c>
      <c r="M47" s="259" t="s">
        <v>622</v>
      </c>
      <c r="N47" s="258" t="s">
        <v>621</v>
      </c>
      <c r="O47" s="259" t="s">
        <v>622</v>
      </c>
      <c r="P47" s="258" t="s">
        <v>621</v>
      </c>
      <c r="Q47" s="259" t="s">
        <v>622</v>
      </c>
      <c r="R47" s="258" t="s">
        <v>621</v>
      </c>
      <c r="S47" s="259" t="s">
        <v>622</v>
      </c>
      <c r="T47" s="312"/>
      <c r="U47" s="312"/>
      <c r="V47" s="312"/>
      <c r="W47" s="312"/>
    </row>
    <row r="48" spans="1:25" s="255" customFormat="1" ht="24.95" customHeight="1" x14ac:dyDescent="0.15">
      <c r="A48" s="381" t="s">
        <v>678</v>
      </c>
      <c r="B48" s="382"/>
      <c r="C48" s="383"/>
      <c r="D48" s="382"/>
      <c r="E48" s="383"/>
      <c r="F48" s="382"/>
      <c r="G48" s="383"/>
      <c r="H48" s="384"/>
      <c r="I48" s="385" t="s">
        <v>676</v>
      </c>
      <c r="J48" s="386">
        <f>R34</f>
        <v>382350</v>
      </c>
      <c r="K48" s="387">
        <f>S34</f>
        <v>0</v>
      </c>
      <c r="L48" s="388">
        <v>3.2</v>
      </c>
      <c r="M48" s="389">
        <f>ROUNDDOWN(K48*L48,0)</f>
        <v>0</v>
      </c>
      <c r="N48" s="388">
        <v>4.7</v>
      </c>
      <c r="O48" s="389">
        <f>ROUNDDOWN(K48*N48,0)</f>
        <v>0</v>
      </c>
      <c r="P48" s="388">
        <v>7.7</v>
      </c>
      <c r="Q48" s="389">
        <f>ROUNDDOWN(K48*P48,0)</f>
        <v>0</v>
      </c>
      <c r="R48" s="388">
        <v>13.6</v>
      </c>
      <c r="S48" s="389">
        <f>ROUNDDOWN(K48*R48,0)</f>
        <v>0</v>
      </c>
      <c r="T48" s="313"/>
      <c r="U48" s="313"/>
      <c r="V48" s="313"/>
      <c r="W48" s="313"/>
    </row>
    <row r="49" spans="1:25" s="255" customFormat="1" ht="24.95" customHeight="1" thickBot="1" x14ac:dyDescent="0.2">
      <c r="A49" s="390"/>
      <c r="B49" s="391"/>
      <c r="C49" s="392"/>
      <c r="D49" s="391"/>
      <c r="E49" s="392"/>
      <c r="F49" s="391"/>
      <c r="G49" s="392"/>
      <c r="H49" s="393"/>
      <c r="I49" s="394" t="s">
        <v>677</v>
      </c>
      <c r="J49" s="395"/>
      <c r="K49" s="396"/>
      <c r="L49" s="397">
        <v>3.52</v>
      </c>
      <c r="M49" s="398"/>
      <c r="N49" s="397">
        <v>5.17</v>
      </c>
      <c r="O49" s="398"/>
      <c r="P49" s="399">
        <v>8.4700000000000006</v>
      </c>
      <c r="Q49" s="398"/>
      <c r="R49" s="399">
        <v>14.96</v>
      </c>
      <c r="S49" s="398"/>
      <c r="T49" s="313"/>
      <c r="U49" s="313"/>
      <c r="V49" s="313"/>
      <c r="W49" s="313"/>
    </row>
    <row r="50" spans="1:25" s="255" customFormat="1" ht="24.95" customHeight="1" thickBot="1" x14ac:dyDescent="0.2">
      <c r="A50" s="261"/>
      <c r="B50" s="262"/>
      <c r="C50" s="263"/>
      <c r="D50" s="264" t="s">
        <v>674</v>
      </c>
      <c r="E50" s="263"/>
      <c r="F50" s="262"/>
      <c r="G50" s="263"/>
      <c r="H50" s="262"/>
      <c r="I50" s="263"/>
      <c r="J50" s="265">
        <f>J48</f>
        <v>382350</v>
      </c>
      <c r="K50" s="266">
        <f>K48</f>
        <v>0</v>
      </c>
      <c r="L50" s="267" t="s">
        <v>615</v>
      </c>
      <c r="M50" s="266">
        <f>M48</f>
        <v>0</v>
      </c>
      <c r="N50" s="267" t="s">
        <v>616</v>
      </c>
      <c r="O50" s="266">
        <f>O48</f>
        <v>0</v>
      </c>
      <c r="P50" s="267" t="s">
        <v>617</v>
      </c>
      <c r="Q50" s="266">
        <f>Q48</f>
        <v>0</v>
      </c>
      <c r="R50" s="267" t="s">
        <v>618</v>
      </c>
      <c r="S50" s="268">
        <f>S48</f>
        <v>0</v>
      </c>
      <c r="T50" s="314"/>
      <c r="U50" s="314"/>
      <c r="V50" s="314"/>
      <c r="W50" s="314"/>
    </row>
    <row r="51" spans="1:25" s="1" customFormat="1" ht="15" customHeight="1" x14ac:dyDescent="0.15">
      <c r="A51" s="257"/>
      <c r="B51" s="255"/>
      <c r="C51" s="255"/>
      <c r="D51" s="255"/>
      <c r="E51" s="255"/>
      <c r="F51" s="255"/>
      <c r="G51" s="255"/>
      <c r="H51" s="255"/>
      <c r="I51" s="255"/>
      <c r="J51" s="255"/>
      <c r="K51" s="255"/>
      <c r="L51" s="255"/>
      <c r="M51" s="255"/>
      <c r="N51" s="255"/>
      <c r="O51" s="255"/>
      <c r="P51" s="255"/>
      <c r="Q51" s="255"/>
      <c r="R51" s="255"/>
      <c r="S51" s="89" t="s">
        <v>1014</v>
      </c>
      <c r="T51" s="89"/>
      <c r="U51" s="89"/>
      <c r="V51" s="89"/>
      <c r="W51" s="89"/>
    </row>
    <row r="52" spans="1:25" ht="15" customHeight="1" x14ac:dyDescent="0.15">
      <c r="A52" s="21"/>
      <c r="F52" s="53"/>
      <c r="Y52" s="126" t="s">
        <v>656</v>
      </c>
    </row>
    <row r="53" spans="1:25" ht="15" customHeight="1" x14ac:dyDescent="0.15">
      <c r="A53" s="255" t="s">
        <v>660</v>
      </c>
      <c r="F53" s="53"/>
      <c r="Y53" s="127" t="s">
        <v>657</v>
      </c>
    </row>
    <row r="54" spans="1:25" x14ac:dyDescent="0.15">
      <c r="A54" s="21"/>
      <c r="Y54" s="128" t="s">
        <v>614</v>
      </c>
    </row>
    <row r="55" spans="1:25" ht="24.95" customHeight="1" x14ac:dyDescent="0.15">
      <c r="A55" s="255"/>
      <c r="B55" s="4"/>
      <c r="C55" s="4"/>
      <c r="D55" s="4"/>
      <c r="E55" s="255"/>
      <c r="F55" s="255"/>
      <c r="G55" s="255"/>
      <c r="H55" s="255"/>
      <c r="I55" s="255"/>
      <c r="J55" s="380" t="s">
        <v>675</v>
      </c>
      <c r="K55" s="366" t="s">
        <v>671</v>
      </c>
      <c r="L55" s="258" t="s">
        <v>833</v>
      </c>
      <c r="M55" s="259" t="s">
        <v>834</v>
      </c>
      <c r="N55" s="366" t="s">
        <v>673</v>
      </c>
      <c r="O55" s="377"/>
      <c r="P55" s="340"/>
      <c r="Q55" s="96"/>
      <c r="R55" s="314"/>
      <c r="T55" s="312"/>
    </row>
    <row r="56" spans="1:25" ht="24.95" customHeight="1" x14ac:dyDescent="0.15">
      <c r="A56" s="461" t="s">
        <v>658</v>
      </c>
      <c r="B56" s="514"/>
      <c r="C56" s="462"/>
      <c r="D56" s="463"/>
      <c r="E56" s="462"/>
      <c r="F56" s="463"/>
      <c r="G56" s="462"/>
      <c r="H56" s="463"/>
      <c r="I56" s="462"/>
      <c r="J56" s="298">
        <v>200</v>
      </c>
      <c r="K56" s="464">
        <v>220</v>
      </c>
      <c r="L56" s="298">
        <f>T34</f>
        <v>82</v>
      </c>
      <c r="M56" s="322">
        <f>U34</f>
        <v>0</v>
      </c>
      <c r="N56" s="322">
        <f>J56*M56</f>
        <v>0</v>
      </c>
      <c r="O56" s="313"/>
      <c r="T56" s="313"/>
    </row>
    <row r="57" spans="1:25" ht="24.95" customHeight="1" thickBot="1" x14ac:dyDescent="0.2">
      <c r="A57" s="390" t="s">
        <v>659</v>
      </c>
      <c r="C57" s="392"/>
      <c r="D57" s="391"/>
      <c r="E57" s="392"/>
      <c r="F57" s="391"/>
      <c r="G57" s="392"/>
      <c r="H57" s="391"/>
      <c r="I57" s="392"/>
      <c r="J57" s="460">
        <v>460</v>
      </c>
      <c r="K57" s="465">
        <v>506</v>
      </c>
      <c r="L57" s="460">
        <f>V34</f>
        <v>282</v>
      </c>
      <c r="M57" s="403">
        <f>W34</f>
        <v>0</v>
      </c>
      <c r="N57" s="403">
        <f>J57*M57</f>
        <v>0</v>
      </c>
      <c r="O57" s="313"/>
      <c r="S57" s="341"/>
      <c r="T57" s="313"/>
    </row>
    <row r="58" spans="1:25" ht="24.95" customHeight="1" thickBot="1" x14ac:dyDescent="0.2">
      <c r="A58" s="261"/>
      <c r="B58" s="262"/>
      <c r="C58" s="263"/>
      <c r="D58" s="264" t="s">
        <v>674</v>
      </c>
      <c r="E58" s="263"/>
      <c r="F58" s="262"/>
      <c r="G58" s="263"/>
      <c r="H58" s="262"/>
      <c r="I58" s="263"/>
      <c r="J58" s="368"/>
      <c r="K58" s="369"/>
      <c r="L58" s="367">
        <f>SUM(L56:L57)</f>
        <v>364</v>
      </c>
      <c r="M58" s="378">
        <f>SUM(M56:M57)</f>
        <v>0</v>
      </c>
      <c r="N58" s="379">
        <f>SUM(N56:N57)</f>
        <v>0</v>
      </c>
      <c r="O58" s="313"/>
      <c r="S58" s="341"/>
      <c r="T58" s="314"/>
    </row>
    <row r="59" spans="1:25" ht="15" customHeight="1" x14ac:dyDescent="0.15">
      <c r="A59" s="257" t="s">
        <v>832</v>
      </c>
      <c r="B59" s="255"/>
      <c r="C59" s="255"/>
      <c r="D59" s="255"/>
      <c r="E59" s="255"/>
      <c r="F59" s="255"/>
      <c r="G59" s="255"/>
      <c r="H59" s="255"/>
      <c r="I59" s="255"/>
      <c r="J59" s="255"/>
      <c r="K59" s="255"/>
      <c r="L59" s="255"/>
      <c r="M59" s="89"/>
      <c r="N59" s="89" t="s">
        <v>1014</v>
      </c>
      <c r="O59" s="255"/>
      <c r="P59" s="255"/>
      <c r="Q59" s="255"/>
      <c r="R59" s="255"/>
      <c r="S59" s="89"/>
      <c r="T59" s="89"/>
    </row>
    <row r="60" spans="1:25" ht="15" customHeight="1" x14ac:dyDescent="0.15">
      <c r="A60" s="257" t="s">
        <v>662</v>
      </c>
    </row>
    <row r="61" spans="1:25" ht="15" customHeight="1" x14ac:dyDescent="0.15">
      <c r="A61" s="257"/>
    </row>
    <row r="62" spans="1:25" ht="15" customHeight="1" x14ac:dyDescent="0.15"/>
    <row r="63" spans="1:25" ht="15" customHeight="1" x14ac:dyDescent="0.15"/>
    <row r="64" spans="1:25" ht="15" customHeight="1" x14ac:dyDescent="0.15">
      <c r="A64" s="255"/>
      <c r="F64" s="53"/>
    </row>
    <row r="65" spans="1:14" ht="15" customHeight="1" x14ac:dyDescent="0.15">
      <c r="A65" s="21"/>
    </row>
    <row r="66" spans="1:14" ht="13.5" x14ac:dyDescent="0.15">
      <c r="A66" s="1"/>
      <c r="B66" s="4"/>
      <c r="C66" s="4"/>
      <c r="D66" s="4"/>
      <c r="E66" s="255"/>
      <c r="F66" s="255"/>
      <c r="G66" s="255"/>
      <c r="H66" s="255"/>
      <c r="I66" s="255"/>
      <c r="J66" s="377"/>
      <c r="K66" s="377"/>
      <c r="L66" s="312"/>
      <c r="M66" s="312"/>
      <c r="N66" s="377"/>
    </row>
    <row r="67" spans="1:14" ht="13.5" x14ac:dyDescent="0.15">
      <c r="A67" s="458"/>
      <c r="B67" s="96"/>
      <c r="C67" s="260"/>
      <c r="D67" s="459"/>
      <c r="E67" s="260"/>
      <c r="F67" s="96"/>
      <c r="G67" s="260"/>
      <c r="H67" s="96"/>
      <c r="I67" s="260"/>
      <c r="J67" s="260"/>
      <c r="K67" s="260"/>
      <c r="L67" s="96"/>
      <c r="M67" s="313"/>
      <c r="N67" s="313"/>
    </row>
    <row r="68" spans="1:14" ht="13.5" x14ac:dyDescent="0.15">
      <c r="A68" s="257"/>
      <c r="B68" s="255"/>
      <c r="C68" s="255"/>
      <c r="D68" s="255"/>
      <c r="E68" s="255"/>
      <c r="F68" s="255"/>
      <c r="G68" s="255"/>
      <c r="H68" s="255"/>
      <c r="I68" s="255"/>
      <c r="J68" s="255"/>
      <c r="K68" s="255"/>
      <c r="L68" s="255"/>
      <c r="M68" s="89"/>
      <c r="N68" s="255"/>
    </row>
    <row r="69" spans="1:14" ht="13.5" x14ac:dyDescent="0.15">
      <c r="A69" s="257"/>
    </row>
  </sheetData>
  <sheetProtection algorithmName="SHA-512" hashValue="9TH8vx92K7YF3yF/pP+J6rL+0RNvDcUVwpJT0x5b1yyDSUJxpCn3cF8iTCRUUsB/wF22rgJY2EpYK/vx2/I4Kw==" saltValue="WFM3I3nvT0UZr8nxPbBRUg==" spinCount="100000" sheet="1" objects="1" scenarios="1"/>
  <phoneticPr fontId="3"/>
  <pageMargins left="0.31496062992125984" right="0" top="0.39370078740157483" bottom="0" header="0.59055118110236227" footer="0"/>
  <pageSetup paperSize="9" scale="90" orientation="landscape" r:id="rId1"/>
  <headerFooter alignWithMargins="0"/>
  <rowBreaks count="1" manualBreakCount="1">
    <brk id="41"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5"/>
  <sheetViews>
    <sheetView topLeftCell="B1" zoomScale="90" zoomScaleNormal="100" zoomScaleSheetLayoutView="80" workbookViewId="0">
      <selection activeCell="E9" sqref="E9"/>
    </sheetView>
  </sheetViews>
  <sheetFormatPr defaultRowHeight="13.5" x14ac:dyDescent="0.15"/>
  <cols>
    <col min="1" max="1" width="2.75" style="26" hidden="1" customWidth="1"/>
    <col min="2" max="2" width="3.125" style="3" customWidth="1"/>
    <col min="3" max="3" width="7.125" style="54" customWidth="1"/>
    <col min="4" max="4" width="5.625" style="55" customWidth="1"/>
    <col min="5" max="5" width="6.625" style="61" customWidth="1"/>
    <col min="6" max="6" width="3.125" style="3" customWidth="1"/>
    <col min="7" max="7" width="7.125" style="54" customWidth="1"/>
    <col min="8" max="8" width="5.625" style="55" customWidth="1"/>
    <col min="9" max="9" width="6.625" style="61" customWidth="1"/>
    <col min="10" max="10" width="3.125" style="3" customWidth="1"/>
    <col min="11" max="11" width="7.125" style="54" customWidth="1"/>
    <col min="12" max="12" width="5.625" style="55" customWidth="1"/>
    <col min="13" max="13" width="6.625" style="61" customWidth="1"/>
    <col min="14" max="14" width="3.125" style="3" customWidth="1"/>
    <col min="15" max="15" width="7.125" style="54" customWidth="1"/>
    <col min="16" max="16" width="5.625" style="55" customWidth="1"/>
    <col min="17" max="17" width="6.625" style="61" customWidth="1"/>
    <col min="18" max="18" width="3.125" style="3" customWidth="1"/>
    <col min="19" max="19" width="7.125" style="54" customWidth="1"/>
    <col min="20" max="20" width="5.625" style="55" customWidth="1"/>
    <col min="21" max="21" width="6.625" style="61" customWidth="1"/>
    <col min="22" max="22" width="3.125" style="3" customWidth="1"/>
    <col min="23" max="23" width="7.125" style="54" customWidth="1"/>
    <col min="24" max="24" width="5.625" style="55" customWidth="1"/>
    <col min="25" max="25" width="6.625" style="61" customWidth="1"/>
    <col min="26" max="26" width="3.125" style="3" customWidth="1"/>
    <col min="27" max="27" width="7.125" style="54" customWidth="1"/>
    <col min="28" max="28" width="5.625" style="55" customWidth="1"/>
    <col min="29" max="29" width="6.625" style="61" customWidth="1"/>
    <col min="30" max="30" width="2.625" style="41" customWidth="1"/>
    <col min="31" max="16384" width="9" style="26"/>
  </cols>
  <sheetData>
    <row r="1" spans="1:31" s="66" customFormat="1" ht="15" customHeight="1" x14ac:dyDescent="0.15">
      <c r="A1" s="345"/>
      <c r="B1" s="2"/>
      <c r="D1" s="67"/>
      <c r="E1" s="68"/>
      <c r="F1" s="2"/>
      <c r="H1" s="67"/>
      <c r="I1" s="68"/>
      <c r="J1" s="2"/>
      <c r="L1" s="67"/>
      <c r="M1" s="68"/>
      <c r="N1" s="2"/>
      <c r="P1" s="67"/>
      <c r="Q1" s="68"/>
      <c r="R1" s="2"/>
      <c r="T1" s="67"/>
      <c r="U1" s="68"/>
      <c r="V1" s="2"/>
      <c r="X1" s="67"/>
      <c r="Y1" s="68"/>
      <c r="Z1" s="24"/>
      <c r="AD1" s="164" t="s">
        <v>1201</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
        <v>292</v>
      </c>
    </row>
    <row r="3" spans="1:31" s="66" customFormat="1" ht="15" customHeight="1" x14ac:dyDescent="0.15">
      <c r="A3" s="345"/>
      <c r="B3" s="2"/>
      <c r="D3" s="67"/>
      <c r="E3" s="68"/>
      <c r="F3" s="2"/>
      <c r="H3" s="67"/>
      <c r="I3" s="68"/>
      <c r="J3" s="2"/>
      <c r="L3" s="67"/>
      <c r="M3" s="68"/>
      <c r="N3" s="2"/>
      <c r="P3" s="67"/>
      <c r="Q3" s="68"/>
      <c r="R3" s="2"/>
      <c r="T3" s="67"/>
      <c r="U3" s="68"/>
      <c r="V3" s="2"/>
      <c r="X3" s="67"/>
      <c r="Y3" s="68"/>
      <c r="Z3" s="72"/>
      <c r="AA3" s="42"/>
      <c r="AD3" s="164" t="s">
        <v>514</v>
      </c>
    </row>
    <row r="4" spans="1:31" ht="5.0999999999999996" customHeight="1" x14ac:dyDescent="0.15">
      <c r="A4" s="344"/>
    </row>
    <row r="5" spans="1:31" ht="14.25" customHeight="1" x14ac:dyDescent="0.15">
      <c r="A5" s="344"/>
      <c r="B5" s="269"/>
      <c r="C5" s="270" t="s">
        <v>4</v>
      </c>
      <c r="D5" s="271" t="s">
        <v>5</v>
      </c>
      <c r="E5" s="272" t="s">
        <v>6</v>
      </c>
      <c r="F5" s="269"/>
      <c r="G5" s="270" t="s">
        <v>8</v>
      </c>
      <c r="H5" s="189" t="s">
        <v>5</v>
      </c>
      <c r="I5" s="190" t="s">
        <v>6</v>
      </c>
      <c r="J5" s="269"/>
      <c r="K5" s="270" t="s">
        <v>7</v>
      </c>
      <c r="L5" s="271" t="s">
        <v>5</v>
      </c>
      <c r="M5" s="272" t="s">
        <v>6</v>
      </c>
      <c r="N5" s="269"/>
      <c r="O5" s="270" t="s">
        <v>9</v>
      </c>
      <c r="P5" s="271" t="s">
        <v>5</v>
      </c>
      <c r="Q5" s="272" t="s">
        <v>6</v>
      </c>
      <c r="R5" s="269"/>
      <c r="S5" s="270" t="s">
        <v>10</v>
      </c>
      <c r="T5" s="271" t="s">
        <v>5</v>
      </c>
      <c r="U5" s="272" t="s">
        <v>6</v>
      </c>
      <c r="V5" s="269"/>
      <c r="W5" s="188" t="s">
        <v>809</v>
      </c>
      <c r="X5" s="271" t="s">
        <v>5</v>
      </c>
      <c r="Y5" s="272" t="s">
        <v>6</v>
      </c>
      <c r="Z5" s="269"/>
      <c r="AA5" s="270" t="s">
        <v>11</v>
      </c>
      <c r="AB5" s="271" t="s">
        <v>5</v>
      </c>
      <c r="AC5" s="271" t="s">
        <v>6</v>
      </c>
      <c r="AD5" s="191">
        <v>1</v>
      </c>
      <c r="AE5" s="31"/>
    </row>
    <row r="6" spans="1:31" ht="9"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4.25" customHeight="1" x14ac:dyDescent="0.15">
      <c r="A7" s="344"/>
      <c r="B7" s="273" t="s">
        <v>291</v>
      </c>
      <c r="C7" s="274"/>
      <c r="D7" s="275"/>
      <c r="E7" s="276"/>
      <c r="F7" s="281"/>
      <c r="G7" s="274"/>
      <c r="H7" s="452"/>
      <c r="I7" s="453"/>
      <c r="J7" s="281"/>
      <c r="K7" s="274"/>
      <c r="L7" s="282" t="s">
        <v>334</v>
      </c>
      <c r="M7" s="283">
        <f>岡山3・玉野!D25+岡山3・玉野!H25+岡山3・玉野!L25+岡山3・玉野!P25+岡山3・玉野!T25+岡山3・玉野!X25+岡山3・玉野!AB25</f>
        <v>143500</v>
      </c>
      <c r="N7" s="281"/>
      <c r="O7" s="274"/>
      <c r="P7" s="282" t="s">
        <v>335</v>
      </c>
      <c r="Q7" s="146">
        <f>岡山3・玉野!E25+岡山3・玉野!I25+岡山3・玉野!M25+岡山3・玉野!Q25+岡山3・玉野!U25+岡山3・玉野!Y25+岡山3・玉野!AC25</f>
        <v>0</v>
      </c>
      <c r="R7" s="277"/>
      <c r="S7" s="278"/>
      <c r="T7" s="279"/>
      <c r="U7" s="280"/>
      <c r="V7" s="284"/>
      <c r="W7" s="285"/>
      <c r="X7" s="286"/>
      <c r="Y7" s="287"/>
      <c r="Z7" s="284"/>
      <c r="AA7" s="285"/>
      <c r="AB7" s="286"/>
      <c r="AC7" s="288"/>
      <c r="AD7" s="29"/>
      <c r="AE7" s="31"/>
    </row>
    <row r="8" spans="1:31" ht="14.25" customHeight="1" x14ac:dyDescent="0.15">
      <c r="A8" s="344"/>
      <c r="B8" s="516" t="s">
        <v>1118</v>
      </c>
      <c r="C8" s="63"/>
      <c r="D8" s="171"/>
      <c r="E8" s="173"/>
      <c r="F8" s="100"/>
      <c r="G8" s="63"/>
      <c r="J8" s="100"/>
      <c r="K8" s="63"/>
      <c r="L8" s="455" t="s">
        <v>889</v>
      </c>
      <c r="M8" s="183">
        <f>D25+H25+L25+P25+T25+X25+AB25</f>
        <v>39500</v>
      </c>
      <c r="N8" s="100"/>
      <c r="O8" s="63"/>
      <c r="P8" s="455" t="s">
        <v>891</v>
      </c>
      <c r="Q8" s="294">
        <f>E25+M25+I25+Q25+U25+Y25+AC25</f>
        <v>0</v>
      </c>
      <c r="R8" s="101"/>
      <c r="S8" s="64"/>
      <c r="T8" s="176"/>
      <c r="U8" s="177"/>
      <c r="V8" s="289"/>
      <c r="W8" s="290"/>
      <c r="X8" s="291"/>
      <c r="Y8" s="292"/>
      <c r="Z8" s="289"/>
      <c r="AA8" s="290"/>
      <c r="AB8" s="291"/>
      <c r="AC8" s="293"/>
      <c r="AD8" s="29" t="s">
        <v>293</v>
      </c>
      <c r="AE8" s="31"/>
    </row>
    <row r="9" spans="1:31" s="34" customFormat="1" ht="14.25" customHeight="1" x14ac:dyDescent="0.15">
      <c r="A9" s="344" t="s">
        <v>512</v>
      </c>
      <c r="B9" s="35" t="s">
        <v>762</v>
      </c>
      <c r="C9" s="56" t="s">
        <v>839</v>
      </c>
      <c r="D9" s="166">
        <v>3800</v>
      </c>
      <c r="E9" s="154"/>
      <c r="F9" s="35"/>
      <c r="G9" s="56"/>
      <c r="H9" s="166"/>
      <c r="I9" s="154"/>
      <c r="J9" s="35" t="s">
        <v>492</v>
      </c>
      <c r="K9" s="56" t="s">
        <v>14</v>
      </c>
      <c r="L9" s="166">
        <v>150</v>
      </c>
      <c r="M9" s="154"/>
      <c r="N9" s="35" t="s">
        <v>753</v>
      </c>
      <c r="O9" s="56" t="s">
        <v>749</v>
      </c>
      <c r="P9" s="166">
        <v>150</v>
      </c>
      <c r="Q9" s="154"/>
      <c r="R9" s="35"/>
      <c r="S9" s="56"/>
      <c r="T9" s="166" t="s">
        <v>57</v>
      </c>
      <c r="U9" s="154"/>
      <c r="V9" s="35" t="s">
        <v>811</v>
      </c>
      <c r="W9" s="56" t="s">
        <v>810</v>
      </c>
      <c r="X9" s="166">
        <v>250</v>
      </c>
      <c r="Y9" s="154"/>
      <c r="Z9" s="35" t="s">
        <v>762</v>
      </c>
      <c r="AA9" s="56" t="s">
        <v>1055</v>
      </c>
      <c r="AB9" s="556">
        <v>1600</v>
      </c>
      <c r="AC9" s="154"/>
      <c r="AD9" s="33" t="s">
        <v>15</v>
      </c>
    </row>
    <row r="10" spans="1:31" s="34" customFormat="1" ht="14.25" customHeight="1" x14ac:dyDescent="0.15">
      <c r="A10" s="344" t="s">
        <v>512</v>
      </c>
      <c r="B10" s="35" t="s">
        <v>761</v>
      </c>
      <c r="C10" s="56" t="s">
        <v>18</v>
      </c>
      <c r="D10" s="166">
        <v>1450</v>
      </c>
      <c r="E10" s="154"/>
      <c r="F10" s="476"/>
      <c r="G10" s="99"/>
      <c r="H10" s="99"/>
      <c r="I10" s="154"/>
      <c r="J10" s="35" t="s">
        <v>284</v>
      </c>
      <c r="K10" s="56" t="s">
        <v>13</v>
      </c>
      <c r="L10" s="166">
        <v>200</v>
      </c>
      <c r="M10" s="154"/>
      <c r="N10" s="35"/>
      <c r="O10" s="56"/>
      <c r="P10" s="166"/>
      <c r="Q10" s="154"/>
      <c r="R10" s="35"/>
      <c r="S10" s="56"/>
      <c r="T10" s="166" t="s">
        <v>57</v>
      </c>
      <c r="U10" s="154"/>
      <c r="V10" s="35"/>
      <c r="W10" s="56"/>
      <c r="X10" s="166" t="s">
        <v>1054</v>
      </c>
      <c r="Y10" s="154"/>
      <c r="Z10" s="476"/>
      <c r="AA10" s="99"/>
      <c r="AB10" s="99"/>
      <c r="AC10" s="530"/>
      <c r="AD10" s="33" t="s">
        <v>17</v>
      </c>
    </row>
    <row r="11" spans="1:31" s="34" customFormat="1" ht="14.25" customHeight="1" x14ac:dyDescent="0.15">
      <c r="A11" s="344" t="s">
        <v>512</v>
      </c>
      <c r="B11" s="35" t="s">
        <v>765</v>
      </c>
      <c r="C11" s="56" t="s">
        <v>19</v>
      </c>
      <c r="D11" s="166">
        <v>1400</v>
      </c>
      <c r="E11" s="154"/>
      <c r="F11" s="36" t="s">
        <v>1162</v>
      </c>
      <c r="G11" s="56" t="s">
        <v>19</v>
      </c>
      <c r="H11" s="556">
        <v>250</v>
      </c>
      <c r="I11" s="154"/>
      <c r="J11" s="35" t="s">
        <v>285</v>
      </c>
      <c r="K11" s="56" t="s">
        <v>283</v>
      </c>
      <c r="L11" s="166">
        <v>200</v>
      </c>
      <c r="M11" s="154"/>
      <c r="N11" s="35"/>
      <c r="O11" s="56"/>
      <c r="P11" s="166"/>
      <c r="Q11" s="154"/>
      <c r="R11" s="476"/>
      <c r="S11" s="99"/>
      <c r="T11" s="166" t="s">
        <v>57</v>
      </c>
      <c r="U11" s="511"/>
      <c r="V11" s="35"/>
      <c r="W11" s="56"/>
      <c r="X11" s="166" t="s">
        <v>1054</v>
      </c>
      <c r="Y11" s="154"/>
      <c r="Z11" s="35" t="s">
        <v>765</v>
      </c>
      <c r="AA11" s="520" t="s">
        <v>939</v>
      </c>
      <c r="AB11" s="518">
        <v>200</v>
      </c>
      <c r="AC11" s="154"/>
      <c r="AD11" s="251">
        <v>1</v>
      </c>
    </row>
    <row r="12" spans="1:31" s="34" customFormat="1" ht="14.25" customHeight="1" x14ac:dyDescent="0.15">
      <c r="A12" s="344" t="s">
        <v>512</v>
      </c>
      <c r="B12" s="35" t="s">
        <v>1023</v>
      </c>
      <c r="C12" s="56" t="s">
        <v>1022</v>
      </c>
      <c r="D12" s="166">
        <v>350</v>
      </c>
      <c r="E12" s="154"/>
      <c r="F12" s="36" t="s">
        <v>1163</v>
      </c>
      <c r="G12" s="56" t="s">
        <v>1022</v>
      </c>
      <c r="H12" s="556">
        <v>50</v>
      </c>
      <c r="I12" s="154"/>
      <c r="J12" s="35" t="s">
        <v>493</v>
      </c>
      <c r="K12" s="56" t="s">
        <v>20</v>
      </c>
      <c r="L12" s="166">
        <v>600</v>
      </c>
      <c r="M12" s="154"/>
      <c r="N12" s="35" t="s">
        <v>289</v>
      </c>
      <c r="O12" s="56" t="s">
        <v>21</v>
      </c>
      <c r="P12" s="166">
        <v>700</v>
      </c>
      <c r="Q12" s="154"/>
      <c r="R12" s="35"/>
      <c r="S12" s="56"/>
      <c r="T12" s="166" t="s">
        <v>1054</v>
      </c>
      <c r="U12" s="154"/>
      <c r="V12" s="35"/>
      <c r="W12" s="56"/>
      <c r="X12" s="166" t="s">
        <v>1054</v>
      </c>
      <c r="Y12" s="154"/>
      <c r="Z12" s="35"/>
      <c r="AA12" s="520"/>
      <c r="AB12" s="518"/>
      <c r="AC12" s="521"/>
    </row>
    <row r="13" spans="1:31" s="34" customFormat="1" ht="14.25" customHeight="1" x14ac:dyDescent="0.15">
      <c r="A13" s="344" t="s">
        <v>512</v>
      </c>
      <c r="B13" s="35" t="s">
        <v>766</v>
      </c>
      <c r="C13" s="56" t="s">
        <v>29</v>
      </c>
      <c r="D13" s="166">
        <v>1100</v>
      </c>
      <c r="E13" s="154"/>
      <c r="F13" s="476"/>
      <c r="G13" s="99"/>
      <c r="H13" s="99"/>
      <c r="I13" s="154"/>
      <c r="J13" s="476"/>
      <c r="K13" s="99"/>
      <c r="L13" s="99"/>
      <c r="M13" s="511"/>
      <c r="N13" s="476"/>
      <c r="O13" s="99"/>
      <c r="P13" s="99"/>
      <c r="Q13" s="511"/>
      <c r="R13" s="476"/>
      <c r="S13" s="99"/>
      <c r="T13" s="166" t="s">
        <v>57</v>
      </c>
      <c r="U13" s="511"/>
      <c r="V13" s="35"/>
      <c r="W13" s="56"/>
      <c r="X13" s="166" t="s">
        <v>1054</v>
      </c>
      <c r="Y13" s="154"/>
      <c r="Z13" s="35" t="s">
        <v>766</v>
      </c>
      <c r="AA13" s="56" t="s">
        <v>1100</v>
      </c>
      <c r="AB13" s="518">
        <v>150</v>
      </c>
      <c r="AC13" s="154"/>
      <c r="AD13" s="251" t="s">
        <v>887</v>
      </c>
    </row>
    <row r="14" spans="1:31" s="34" customFormat="1" ht="14.25" customHeight="1" x14ac:dyDescent="0.15">
      <c r="A14" s="344" t="s">
        <v>512</v>
      </c>
      <c r="B14" s="35" t="s">
        <v>759</v>
      </c>
      <c r="C14" s="56" t="s">
        <v>31</v>
      </c>
      <c r="D14" s="166">
        <v>800</v>
      </c>
      <c r="E14" s="154"/>
      <c r="F14" s="36" t="s">
        <v>1164</v>
      </c>
      <c r="G14" s="56" t="s">
        <v>31</v>
      </c>
      <c r="H14" s="556">
        <v>150</v>
      </c>
      <c r="I14" s="154"/>
      <c r="J14" s="476"/>
      <c r="K14" s="99"/>
      <c r="L14" s="99"/>
      <c r="M14" s="511"/>
      <c r="N14" s="476"/>
      <c r="O14" s="99"/>
      <c r="P14" s="99"/>
      <c r="Q14" s="511"/>
      <c r="R14" s="35"/>
      <c r="S14" s="56"/>
      <c r="T14" s="175" t="s">
        <v>57</v>
      </c>
      <c r="U14" s="154"/>
      <c r="V14" s="35"/>
      <c r="W14" s="56"/>
      <c r="X14" s="166"/>
      <c r="Y14" s="154"/>
      <c r="Z14" s="35" t="s">
        <v>759</v>
      </c>
      <c r="AA14" s="56" t="s">
        <v>1069</v>
      </c>
      <c r="AB14" s="518">
        <v>50</v>
      </c>
      <c r="AC14" s="154"/>
      <c r="AD14" s="251" t="s">
        <v>888</v>
      </c>
    </row>
    <row r="15" spans="1:31" s="34" customFormat="1" ht="14.25" customHeight="1" x14ac:dyDescent="0.15">
      <c r="A15" s="344" t="s">
        <v>512</v>
      </c>
      <c r="B15" s="35" t="s">
        <v>771</v>
      </c>
      <c r="C15" s="56" t="s">
        <v>33</v>
      </c>
      <c r="D15" s="166">
        <v>1200</v>
      </c>
      <c r="E15" s="154"/>
      <c r="F15" s="35" t="s">
        <v>495</v>
      </c>
      <c r="G15" s="56" t="s">
        <v>1015</v>
      </c>
      <c r="H15" s="166">
        <v>1900</v>
      </c>
      <c r="I15" s="154"/>
      <c r="J15" s="35" t="s">
        <v>494</v>
      </c>
      <c r="K15" s="56" t="s">
        <v>34</v>
      </c>
      <c r="L15" s="166">
        <v>650</v>
      </c>
      <c r="M15" s="154"/>
      <c r="N15" s="35"/>
      <c r="O15" s="56"/>
      <c r="P15" s="166"/>
      <c r="Q15" s="154"/>
      <c r="R15" s="35"/>
      <c r="S15" s="56"/>
      <c r="T15" s="175" t="s">
        <v>57</v>
      </c>
      <c r="U15" s="154"/>
      <c r="V15" s="35"/>
      <c r="W15" s="56"/>
      <c r="X15" s="166" t="s">
        <v>1054</v>
      </c>
      <c r="Y15" s="154"/>
      <c r="Z15" s="35" t="s">
        <v>773</v>
      </c>
      <c r="AA15" s="56" t="s">
        <v>870</v>
      </c>
      <c r="AB15" s="556">
        <v>250</v>
      </c>
      <c r="AC15" s="154"/>
      <c r="AD15" s="33"/>
    </row>
    <row r="16" spans="1:31" s="34" customFormat="1" ht="14.25" customHeight="1" x14ac:dyDescent="0.15">
      <c r="A16" s="344" t="s">
        <v>512</v>
      </c>
      <c r="B16" s="35" t="s">
        <v>773</v>
      </c>
      <c r="C16" s="56" t="s">
        <v>35</v>
      </c>
      <c r="D16" s="166">
        <v>2100</v>
      </c>
      <c r="E16" s="154"/>
      <c r="F16" s="35"/>
      <c r="G16" s="56"/>
      <c r="H16" s="166"/>
      <c r="I16" s="154"/>
      <c r="J16" s="476"/>
      <c r="K16" s="99"/>
      <c r="L16" s="99"/>
      <c r="M16" s="511"/>
      <c r="N16" s="476"/>
      <c r="O16" s="99"/>
      <c r="P16" s="518"/>
      <c r="Q16" s="511"/>
      <c r="R16" s="35"/>
      <c r="S16" s="56"/>
      <c r="T16" s="175" t="s">
        <v>950</v>
      </c>
      <c r="U16" s="154"/>
      <c r="V16" s="35"/>
      <c r="W16" s="56"/>
      <c r="X16" s="166" t="s">
        <v>1054</v>
      </c>
      <c r="Y16" s="154"/>
      <c r="Z16" s="35" t="s">
        <v>772</v>
      </c>
      <c r="AA16" s="56" t="s">
        <v>863</v>
      </c>
      <c r="AB16" s="556">
        <v>200</v>
      </c>
      <c r="AC16" s="154"/>
      <c r="AD16" s="33"/>
    </row>
    <row r="17" spans="1:31" s="34" customFormat="1" ht="14.25" customHeight="1" x14ac:dyDescent="0.15">
      <c r="A17" s="344" t="s">
        <v>512</v>
      </c>
      <c r="B17" s="35" t="s">
        <v>772</v>
      </c>
      <c r="C17" s="56" t="s">
        <v>36</v>
      </c>
      <c r="D17" s="166">
        <v>1300</v>
      </c>
      <c r="E17" s="154"/>
      <c r="F17" s="35" t="s">
        <v>1008</v>
      </c>
      <c r="G17" s="56" t="s">
        <v>1009</v>
      </c>
      <c r="H17" s="175">
        <v>300</v>
      </c>
      <c r="I17" s="154"/>
      <c r="J17" s="476"/>
      <c r="K17" s="99"/>
      <c r="L17" s="99"/>
      <c r="M17" s="511"/>
      <c r="N17" s="476"/>
      <c r="O17" s="99"/>
      <c r="P17" s="99"/>
      <c r="Q17" s="511"/>
      <c r="R17" s="35"/>
      <c r="S17" s="56"/>
      <c r="T17" s="175" t="s">
        <v>57</v>
      </c>
      <c r="U17" s="154"/>
      <c r="V17" s="35"/>
      <c r="W17" s="56"/>
      <c r="X17" s="166" t="s">
        <v>1054</v>
      </c>
      <c r="Y17" s="154"/>
      <c r="Z17" s="35" t="s">
        <v>270</v>
      </c>
      <c r="AA17" s="56" t="s">
        <v>724</v>
      </c>
      <c r="AB17" s="175">
        <v>150</v>
      </c>
      <c r="AC17" s="154"/>
      <c r="AD17" s="33"/>
    </row>
    <row r="18" spans="1:31" s="34" customFormat="1" ht="14.25" customHeight="1" x14ac:dyDescent="0.15">
      <c r="A18" s="344" t="s">
        <v>512</v>
      </c>
      <c r="B18" s="35" t="s">
        <v>774</v>
      </c>
      <c r="C18" s="56" t="s">
        <v>37</v>
      </c>
      <c r="D18" s="172">
        <v>2300</v>
      </c>
      <c r="E18" s="154"/>
      <c r="F18" s="35" t="s">
        <v>264</v>
      </c>
      <c r="G18" s="56" t="s">
        <v>1007</v>
      </c>
      <c r="H18" s="175">
        <v>550</v>
      </c>
      <c r="I18" s="154"/>
      <c r="J18" s="35" t="s">
        <v>263</v>
      </c>
      <c r="K18" s="56" t="s">
        <v>37</v>
      </c>
      <c r="L18" s="175">
        <v>450</v>
      </c>
      <c r="M18" s="154"/>
      <c r="N18" s="35" t="s">
        <v>266</v>
      </c>
      <c r="O18" s="56" t="s">
        <v>35</v>
      </c>
      <c r="P18" s="175">
        <v>500</v>
      </c>
      <c r="Q18" s="154"/>
      <c r="R18" s="35"/>
      <c r="S18" s="56"/>
      <c r="T18" s="175" t="s">
        <v>57</v>
      </c>
      <c r="U18" s="154"/>
      <c r="V18" s="35"/>
      <c r="W18" s="56"/>
      <c r="X18" s="166" t="s">
        <v>1054</v>
      </c>
      <c r="Y18" s="154"/>
      <c r="Z18" s="35" t="s">
        <v>774</v>
      </c>
      <c r="AA18" s="56" t="s">
        <v>42</v>
      </c>
      <c r="AB18" s="175">
        <v>200</v>
      </c>
      <c r="AC18" s="154"/>
      <c r="AD18" s="33"/>
    </row>
    <row r="19" spans="1:31" s="34" customFormat="1" ht="14.25" customHeight="1" x14ac:dyDescent="0.15">
      <c r="A19" s="344" t="s">
        <v>512</v>
      </c>
      <c r="B19" s="35" t="s">
        <v>775</v>
      </c>
      <c r="C19" s="56" t="s">
        <v>40</v>
      </c>
      <c r="D19" s="166">
        <v>450</v>
      </c>
      <c r="E19" s="154"/>
      <c r="F19" s="35"/>
      <c r="G19" s="56"/>
      <c r="H19" s="175"/>
      <c r="I19" s="154"/>
      <c r="J19" s="35" t="s">
        <v>265</v>
      </c>
      <c r="K19" s="56" t="s">
        <v>38</v>
      </c>
      <c r="L19" s="175">
        <v>200</v>
      </c>
      <c r="M19" s="154"/>
      <c r="N19" s="35"/>
      <c r="O19" s="56"/>
      <c r="P19" s="175" t="s">
        <v>943</v>
      </c>
      <c r="Q19" s="154"/>
      <c r="R19" s="35"/>
      <c r="S19" s="56"/>
      <c r="T19" s="175" t="s">
        <v>942</v>
      </c>
      <c r="U19" s="154"/>
      <c r="V19" s="35"/>
      <c r="W19" s="56"/>
      <c r="X19" s="166"/>
      <c r="Y19" s="154"/>
      <c r="Z19" s="35" t="s">
        <v>775</v>
      </c>
      <c r="AA19" s="56" t="s">
        <v>44</v>
      </c>
      <c r="AB19" s="175">
        <v>50</v>
      </c>
      <c r="AC19" s="136"/>
      <c r="AD19" s="33"/>
    </row>
    <row r="20" spans="1:31" s="34" customFormat="1" ht="14.25" customHeight="1" x14ac:dyDescent="0.15">
      <c r="A20" s="344" t="s">
        <v>512</v>
      </c>
      <c r="B20" s="35" t="s">
        <v>859</v>
      </c>
      <c r="C20" s="56" t="s">
        <v>43</v>
      </c>
      <c r="D20" s="166">
        <v>2400</v>
      </c>
      <c r="E20" s="154"/>
      <c r="F20" s="35" t="s">
        <v>269</v>
      </c>
      <c r="G20" s="56" t="s">
        <v>940</v>
      </c>
      <c r="H20" s="175">
        <v>1100</v>
      </c>
      <c r="I20" s="154"/>
      <c r="J20" s="35" t="s">
        <v>268</v>
      </c>
      <c r="K20" s="56" t="s">
        <v>41</v>
      </c>
      <c r="L20" s="175">
        <v>250</v>
      </c>
      <c r="M20" s="154"/>
      <c r="N20" s="35"/>
      <c r="O20" s="56" t="s">
        <v>16</v>
      </c>
      <c r="P20" s="166"/>
      <c r="Q20" s="154"/>
      <c r="R20" s="35"/>
      <c r="S20" s="56"/>
      <c r="T20" s="166" t="s">
        <v>57</v>
      </c>
      <c r="U20" s="154"/>
      <c r="V20" s="35"/>
      <c r="W20" s="56"/>
      <c r="X20" s="166" t="s">
        <v>1054</v>
      </c>
      <c r="Y20" s="154"/>
      <c r="Z20" s="35" t="s">
        <v>859</v>
      </c>
      <c r="AA20" s="56" t="s">
        <v>1080</v>
      </c>
      <c r="AB20" s="175">
        <v>350</v>
      </c>
      <c r="AC20" s="136"/>
      <c r="AD20" s="439"/>
    </row>
    <row r="21" spans="1:31" s="34" customFormat="1" ht="14.25" customHeight="1" x14ac:dyDescent="0.15">
      <c r="A21" s="344" t="s">
        <v>512</v>
      </c>
      <c r="B21" s="35" t="s">
        <v>860</v>
      </c>
      <c r="C21" s="56" t="s">
        <v>41</v>
      </c>
      <c r="D21" s="166">
        <v>1800</v>
      </c>
      <c r="E21" s="154"/>
      <c r="F21" s="35" t="s">
        <v>271</v>
      </c>
      <c r="G21" s="56" t="s">
        <v>741</v>
      </c>
      <c r="H21" s="175">
        <v>500</v>
      </c>
      <c r="I21" s="154"/>
      <c r="J21" s="35" t="s">
        <v>267</v>
      </c>
      <c r="K21" s="56" t="s">
        <v>39</v>
      </c>
      <c r="L21" s="175">
        <v>500</v>
      </c>
      <c r="M21" s="154"/>
      <c r="N21" s="35" t="s">
        <v>941</v>
      </c>
      <c r="O21" s="56" t="s">
        <v>940</v>
      </c>
      <c r="P21" s="166">
        <v>1550</v>
      </c>
      <c r="Q21" s="154"/>
      <c r="R21" s="35"/>
      <c r="S21" s="56"/>
      <c r="T21" s="175" t="s">
        <v>806</v>
      </c>
      <c r="U21" s="154"/>
      <c r="V21" s="35"/>
      <c r="W21" s="56"/>
      <c r="X21" s="166" t="s">
        <v>1054</v>
      </c>
      <c r="Y21" s="154"/>
      <c r="Z21" s="35" t="s">
        <v>860</v>
      </c>
      <c r="AA21" s="56" t="s">
        <v>1063</v>
      </c>
      <c r="AB21" s="175">
        <v>150</v>
      </c>
      <c r="AC21" s="136"/>
      <c r="AD21" s="33"/>
    </row>
    <row r="22" spans="1:31" s="34" customFormat="1" ht="14.25" customHeight="1" x14ac:dyDescent="0.15">
      <c r="A22" s="344" t="s">
        <v>512</v>
      </c>
      <c r="B22" s="35" t="s">
        <v>763</v>
      </c>
      <c r="C22" s="56" t="s">
        <v>608</v>
      </c>
      <c r="D22" s="166">
        <v>800</v>
      </c>
      <c r="E22" s="154"/>
      <c r="F22" s="35" t="s">
        <v>272</v>
      </c>
      <c r="G22" s="56" t="s">
        <v>1052</v>
      </c>
      <c r="H22" s="175">
        <v>2900</v>
      </c>
      <c r="I22" s="154"/>
      <c r="J22" s="35"/>
      <c r="K22" s="56" t="s">
        <v>16</v>
      </c>
      <c r="L22" s="166"/>
      <c r="M22" s="154"/>
      <c r="N22" s="35"/>
      <c r="O22" s="56" t="s">
        <v>16</v>
      </c>
      <c r="P22" s="166"/>
      <c r="Q22" s="154"/>
      <c r="R22" s="35"/>
      <c r="S22" s="56"/>
      <c r="T22" s="175" t="s">
        <v>806</v>
      </c>
      <c r="U22" s="154"/>
      <c r="V22" s="35"/>
      <c r="W22" s="56"/>
      <c r="X22" s="166"/>
      <c r="Y22" s="154"/>
      <c r="Z22" s="35" t="s">
        <v>968</v>
      </c>
      <c r="AA22" s="56" t="s">
        <v>969</v>
      </c>
      <c r="AB22" s="175">
        <v>50</v>
      </c>
      <c r="AC22" s="521"/>
      <c r="AD22" s="28"/>
    </row>
    <row r="23" spans="1:31" s="34" customFormat="1" ht="14.25" customHeight="1" x14ac:dyDescent="0.15">
      <c r="A23" s="344" t="s">
        <v>512</v>
      </c>
      <c r="B23" s="40" t="s">
        <v>764</v>
      </c>
      <c r="C23" s="65" t="s">
        <v>45</v>
      </c>
      <c r="D23" s="167">
        <v>750</v>
      </c>
      <c r="E23" s="155"/>
      <c r="F23" s="40"/>
      <c r="G23" s="65"/>
      <c r="H23" s="167"/>
      <c r="I23" s="155"/>
      <c r="J23" s="40"/>
      <c r="K23" s="65"/>
      <c r="L23" s="167"/>
      <c r="M23" s="155"/>
      <c r="N23" s="40"/>
      <c r="O23" s="65"/>
      <c r="P23" s="167" t="s">
        <v>943</v>
      </c>
      <c r="Q23" s="155"/>
      <c r="R23" s="40"/>
      <c r="S23" s="65"/>
      <c r="T23" s="175" t="s">
        <v>806</v>
      </c>
      <c r="U23" s="155"/>
      <c r="V23" s="40"/>
      <c r="W23" s="65"/>
      <c r="X23" s="167"/>
      <c r="Y23" s="155"/>
      <c r="Z23" s="40" t="s">
        <v>764</v>
      </c>
      <c r="AA23" s="65" t="s">
        <v>946</v>
      </c>
      <c r="AB23" s="557">
        <v>50</v>
      </c>
      <c r="AC23" s="155"/>
      <c r="AD23" s="41"/>
    </row>
    <row r="24" spans="1:31" s="34" customFormat="1" ht="14.25" customHeight="1" x14ac:dyDescent="0.15">
      <c r="A24" s="344" t="s">
        <v>512</v>
      </c>
      <c r="B24" s="40"/>
      <c r="C24" s="65"/>
      <c r="D24" s="167"/>
      <c r="E24" s="155"/>
      <c r="F24" s="493"/>
      <c r="G24" s="494"/>
      <c r="H24" s="175"/>
      <c r="I24" s="155"/>
      <c r="J24" s="493"/>
      <c r="K24" s="494"/>
      <c r="L24" s="494"/>
      <c r="M24" s="545"/>
      <c r="N24" s="493"/>
      <c r="O24" s="494"/>
      <c r="P24" s="175"/>
      <c r="Q24" s="545"/>
      <c r="R24" s="493"/>
      <c r="S24" s="494"/>
      <c r="T24" s="175"/>
      <c r="U24" s="545"/>
      <c r="V24" s="493"/>
      <c r="W24" s="494"/>
      <c r="X24" s="494"/>
      <c r="Y24" s="545"/>
      <c r="Z24" s="40"/>
      <c r="AA24" s="65"/>
      <c r="AB24" s="557"/>
      <c r="AC24" s="155"/>
      <c r="AD24" s="41"/>
    </row>
    <row r="25" spans="1:31" s="34" customFormat="1" ht="14.25" customHeight="1" x14ac:dyDescent="0.15">
      <c r="A25" s="344"/>
      <c r="B25" s="496"/>
      <c r="C25" s="425" t="s">
        <v>885</v>
      </c>
      <c r="D25" s="497">
        <f>SUM(D9:D24)</f>
        <v>22000</v>
      </c>
      <c r="E25" s="501">
        <f>SUM(E9:E24)</f>
        <v>0</v>
      </c>
      <c r="F25" s="496"/>
      <c r="G25" s="425" t="s">
        <v>885</v>
      </c>
      <c r="H25" s="497">
        <f>SUM(H9:H24)</f>
        <v>7700</v>
      </c>
      <c r="I25" s="500">
        <f>SUM(I9:I24)</f>
        <v>0</v>
      </c>
      <c r="J25" s="496"/>
      <c r="K25" s="425" t="s">
        <v>885</v>
      </c>
      <c r="L25" s="497">
        <f>SUM(L9:L24)</f>
        <v>3200</v>
      </c>
      <c r="M25" s="500">
        <f>SUM(M9:M24)</f>
        <v>0</v>
      </c>
      <c r="N25" s="496"/>
      <c r="O25" s="425" t="s">
        <v>885</v>
      </c>
      <c r="P25" s="497">
        <f>SUM(P9:P24)</f>
        <v>2900</v>
      </c>
      <c r="Q25" s="500">
        <f>SUM(Q9:Q24)</f>
        <v>0</v>
      </c>
      <c r="R25" s="496"/>
      <c r="S25" s="425"/>
      <c r="T25" s="497"/>
      <c r="U25" s="500"/>
      <c r="V25" s="496"/>
      <c r="W25" s="425" t="s">
        <v>885</v>
      </c>
      <c r="X25" s="497">
        <f>SUM(X9:X24)</f>
        <v>250</v>
      </c>
      <c r="Y25" s="500">
        <f>SUM(Y9:Y24)</f>
        <v>0</v>
      </c>
      <c r="Z25" s="496"/>
      <c r="AA25" s="425" t="s">
        <v>885</v>
      </c>
      <c r="AB25" s="497">
        <f>SUM(AB9:AB24)</f>
        <v>3450</v>
      </c>
      <c r="AC25" s="500">
        <f>SUM(AC9:AC24)</f>
        <v>0</v>
      </c>
      <c r="AD25" s="29"/>
    </row>
    <row r="26" spans="1:31" ht="14.25" customHeight="1" x14ac:dyDescent="0.15">
      <c r="A26" s="344"/>
      <c r="B26" s="516" t="s">
        <v>1119</v>
      </c>
      <c r="C26" s="63"/>
      <c r="D26" s="171"/>
      <c r="E26" s="173"/>
      <c r="F26" s="100"/>
      <c r="G26" s="479"/>
      <c r="J26" s="100"/>
      <c r="K26" s="63"/>
      <c r="L26" s="455" t="s">
        <v>890</v>
      </c>
      <c r="M26" s="183">
        <f>D33+H33+L33+P33+T33+X33+AB33</f>
        <v>7150</v>
      </c>
      <c r="N26" s="100"/>
      <c r="O26" s="63"/>
      <c r="P26" s="455" t="s">
        <v>892</v>
      </c>
      <c r="Q26" s="294">
        <f>E33+I33+M33+Q33+U33+Y33+AC33</f>
        <v>0</v>
      </c>
      <c r="R26" s="101"/>
      <c r="S26" s="64"/>
      <c r="T26" s="176"/>
      <c r="U26" s="177"/>
      <c r="V26" s="289"/>
      <c r="W26" s="290"/>
      <c r="X26" s="291"/>
      <c r="Y26" s="292"/>
      <c r="Z26" s="289"/>
      <c r="AA26" s="290"/>
      <c r="AB26" s="291"/>
      <c r="AC26" s="293"/>
      <c r="AD26" s="29"/>
      <c r="AE26" s="31"/>
    </row>
    <row r="27" spans="1:31" s="34" customFormat="1" ht="14.25" customHeight="1" x14ac:dyDescent="0.15">
      <c r="A27" s="344" t="s">
        <v>512</v>
      </c>
      <c r="B27" s="35" t="s">
        <v>1115</v>
      </c>
      <c r="C27" s="58" t="s">
        <v>61</v>
      </c>
      <c r="D27" s="165">
        <v>1700</v>
      </c>
      <c r="E27" s="153"/>
      <c r="F27" s="36" t="s">
        <v>306</v>
      </c>
      <c r="G27" s="56" t="s">
        <v>61</v>
      </c>
      <c r="H27" s="175">
        <v>550</v>
      </c>
      <c r="I27" s="154"/>
      <c r="J27" s="36" t="s">
        <v>516</v>
      </c>
      <c r="K27" s="58" t="s">
        <v>62</v>
      </c>
      <c r="L27" s="174">
        <v>200</v>
      </c>
      <c r="M27" s="153"/>
      <c r="N27" s="36"/>
      <c r="O27" s="58"/>
      <c r="P27" s="174" t="s">
        <v>57</v>
      </c>
      <c r="Q27" s="135"/>
      <c r="R27" s="36"/>
      <c r="S27" s="58"/>
      <c r="T27" s="174" t="s">
        <v>57</v>
      </c>
      <c r="U27" s="135"/>
      <c r="V27" s="36"/>
      <c r="W27" s="58"/>
      <c r="X27" s="174"/>
      <c r="Y27" s="135"/>
      <c r="Z27" s="35" t="s">
        <v>1115</v>
      </c>
      <c r="AA27" s="58" t="s">
        <v>1157</v>
      </c>
      <c r="AB27" s="165">
        <v>100</v>
      </c>
      <c r="AC27" s="135"/>
      <c r="AD27" s="33"/>
    </row>
    <row r="28" spans="1:31" s="34" customFormat="1" ht="14.25" customHeight="1" x14ac:dyDescent="0.15">
      <c r="A28" s="344" t="s">
        <v>512</v>
      </c>
      <c r="B28" s="35" t="s">
        <v>1051</v>
      </c>
      <c r="C28" s="56" t="s">
        <v>605</v>
      </c>
      <c r="D28" s="166">
        <v>1300</v>
      </c>
      <c r="E28" s="154"/>
      <c r="F28" s="35"/>
      <c r="G28" s="56"/>
      <c r="H28" s="175"/>
      <c r="I28" s="136"/>
      <c r="J28" s="35"/>
      <c r="K28" s="56"/>
      <c r="L28" s="175"/>
      <c r="M28" s="136"/>
      <c r="N28" s="35"/>
      <c r="O28" s="56"/>
      <c r="P28" s="175" t="s">
        <v>57</v>
      </c>
      <c r="Q28" s="136"/>
      <c r="R28" s="35"/>
      <c r="S28" s="56"/>
      <c r="T28" s="175" t="s">
        <v>57</v>
      </c>
      <c r="U28" s="136"/>
      <c r="V28" s="35"/>
      <c r="W28" s="56"/>
      <c r="X28" s="175"/>
      <c r="Y28" s="136"/>
      <c r="Z28" s="35" t="s">
        <v>1051</v>
      </c>
      <c r="AA28" s="56" t="s">
        <v>1097</v>
      </c>
      <c r="AB28" s="175">
        <v>100</v>
      </c>
      <c r="AC28" s="136"/>
      <c r="AD28" s="33"/>
    </row>
    <row r="29" spans="1:31" s="34" customFormat="1" ht="14.25" customHeight="1" x14ac:dyDescent="0.15">
      <c r="A29" s="344" t="s">
        <v>512</v>
      </c>
      <c r="B29" s="35" t="s">
        <v>294</v>
      </c>
      <c r="C29" s="56" t="s">
        <v>63</v>
      </c>
      <c r="D29" s="166">
        <v>150</v>
      </c>
      <c r="E29" s="154"/>
      <c r="F29" s="35"/>
      <c r="G29" s="56"/>
      <c r="H29" s="175"/>
      <c r="I29" s="136"/>
      <c r="J29" s="35"/>
      <c r="K29" s="56"/>
      <c r="L29" s="175"/>
      <c r="M29" s="136"/>
      <c r="N29" s="35"/>
      <c r="O29" s="56"/>
      <c r="P29" s="175"/>
      <c r="Q29" s="136"/>
      <c r="R29" s="35"/>
      <c r="S29" s="56"/>
      <c r="T29" s="175"/>
      <c r="U29" s="136"/>
      <c r="V29" s="35"/>
      <c r="W29" s="56"/>
      <c r="X29" s="175"/>
      <c r="Y29" s="136"/>
      <c r="Z29" s="35"/>
      <c r="AA29" s="56"/>
      <c r="AB29" s="175"/>
      <c r="AC29" s="136"/>
      <c r="AD29" s="33"/>
    </row>
    <row r="30" spans="1:31" s="34" customFormat="1" ht="14.25" customHeight="1" x14ac:dyDescent="0.15">
      <c r="A30" s="344" t="s">
        <v>512</v>
      </c>
      <c r="B30" s="35" t="s">
        <v>320</v>
      </c>
      <c r="C30" s="56" t="s">
        <v>1025</v>
      </c>
      <c r="D30" s="166">
        <v>1700</v>
      </c>
      <c r="E30" s="153"/>
      <c r="F30" s="35"/>
      <c r="G30" s="56"/>
      <c r="H30" s="175" t="s">
        <v>57</v>
      </c>
      <c r="I30" s="136"/>
      <c r="J30" s="35"/>
      <c r="K30" s="56"/>
      <c r="L30" s="175" t="s">
        <v>57</v>
      </c>
      <c r="M30" s="154"/>
      <c r="N30" s="35"/>
      <c r="O30" s="56"/>
      <c r="P30" s="175" t="s">
        <v>57</v>
      </c>
      <c r="Q30" s="136"/>
      <c r="R30" s="35"/>
      <c r="S30" s="56"/>
      <c r="T30" s="175" t="s">
        <v>57</v>
      </c>
      <c r="U30" s="136"/>
      <c r="V30" s="195"/>
      <c r="W30" s="102"/>
      <c r="X30" s="102"/>
      <c r="Y30" s="136"/>
      <c r="Z30" s="35"/>
      <c r="AA30" s="56"/>
      <c r="AB30" s="175"/>
      <c r="AC30" s="136"/>
    </row>
    <row r="31" spans="1:31" s="34" customFormat="1" ht="14.25" customHeight="1" x14ac:dyDescent="0.15">
      <c r="A31" s="344" t="s">
        <v>512</v>
      </c>
      <c r="B31" s="35"/>
      <c r="C31" s="56"/>
      <c r="D31" s="166"/>
      <c r="E31" s="154"/>
      <c r="F31" s="35"/>
      <c r="G31" s="56"/>
      <c r="H31" s="175"/>
      <c r="I31" s="154"/>
      <c r="J31" s="35"/>
      <c r="K31" s="56"/>
      <c r="L31" s="175"/>
      <c r="M31" s="136"/>
      <c r="N31" s="35"/>
      <c r="O31" s="56"/>
      <c r="P31" s="175"/>
      <c r="Q31" s="136"/>
      <c r="R31" s="35"/>
      <c r="S31" s="56"/>
      <c r="T31" s="175"/>
      <c r="U31" s="136"/>
      <c r="V31" s="195"/>
      <c r="W31" s="102"/>
      <c r="X31" s="102"/>
      <c r="Y31" s="136"/>
      <c r="Z31" s="35"/>
      <c r="AA31" s="56"/>
      <c r="AB31" s="175"/>
      <c r="AC31" s="136"/>
    </row>
    <row r="32" spans="1:31" s="34" customFormat="1" ht="14.25" customHeight="1" x14ac:dyDescent="0.15">
      <c r="A32" s="344" t="s">
        <v>512</v>
      </c>
      <c r="B32" s="38" t="s">
        <v>321</v>
      </c>
      <c r="C32" s="57" t="s">
        <v>829</v>
      </c>
      <c r="D32" s="168">
        <v>1250</v>
      </c>
      <c r="E32" s="156"/>
      <c r="F32" s="38"/>
      <c r="G32" s="57"/>
      <c r="H32" s="179" t="s">
        <v>57</v>
      </c>
      <c r="I32" s="137"/>
      <c r="J32" s="38" t="s">
        <v>531</v>
      </c>
      <c r="K32" s="57" t="s">
        <v>91</v>
      </c>
      <c r="L32" s="179">
        <v>100</v>
      </c>
      <c r="M32" s="156"/>
      <c r="N32" s="38"/>
      <c r="O32" s="57"/>
      <c r="P32" s="179" t="s">
        <v>57</v>
      </c>
      <c r="Q32" s="137"/>
      <c r="R32" s="38"/>
      <c r="S32" s="57"/>
      <c r="T32" s="179" t="s">
        <v>57</v>
      </c>
      <c r="U32" s="137"/>
      <c r="V32" s="196"/>
      <c r="W32" s="103"/>
      <c r="X32" s="103"/>
      <c r="Y32" s="137"/>
      <c r="Z32" s="38"/>
      <c r="AA32" s="57"/>
      <c r="AB32" s="179"/>
      <c r="AC32" s="137"/>
    </row>
    <row r="33" spans="1:31" s="34" customFormat="1" ht="14.25" customHeight="1" x14ac:dyDescent="0.15">
      <c r="A33" s="344"/>
      <c r="B33" s="496"/>
      <c r="C33" s="425" t="s">
        <v>885</v>
      </c>
      <c r="D33" s="497">
        <f>SUM(D27:D32)</f>
        <v>6100</v>
      </c>
      <c r="E33" s="501">
        <f>SUM(E27:E32)</f>
        <v>0</v>
      </c>
      <c r="F33" s="496"/>
      <c r="G33" s="425" t="s">
        <v>885</v>
      </c>
      <c r="H33" s="497">
        <f>SUM(H27:H32)</f>
        <v>550</v>
      </c>
      <c r="I33" s="500">
        <f>SUM(I27:I32)</f>
        <v>0</v>
      </c>
      <c r="J33" s="496"/>
      <c r="K33" s="425" t="s">
        <v>885</v>
      </c>
      <c r="L33" s="497">
        <f>SUM(L27:L32)</f>
        <v>300</v>
      </c>
      <c r="M33" s="500">
        <f>SUM(M27:M32)</f>
        <v>0</v>
      </c>
      <c r="N33" s="496"/>
      <c r="O33" s="78"/>
      <c r="P33" s="497"/>
      <c r="Q33" s="500"/>
      <c r="R33" s="496"/>
      <c r="S33" s="78"/>
      <c r="T33" s="497"/>
      <c r="U33" s="500"/>
      <c r="V33" s="496"/>
      <c r="W33" s="78"/>
      <c r="X33" s="497"/>
      <c r="Y33" s="500"/>
      <c r="Z33" s="496"/>
      <c r="AA33" s="425" t="s">
        <v>701</v>
      </c>
      <c r="AB33" s="497">
        <f>SUM(AB27:AB32)</f>
        <v>200</v>
      </c>
      <c r="AC33" s="500">
        <f>SUM(AC27:AC32)</f>
        <v>0</v>
      </c>
      <c r="AD33" s="29"/>
    </row>
    <row r="34" spans="1:31" ht="14.25" customHeight="1" x14ac:dyDescent="0.15">
      <c r="A34" s="344"/>
      <c r="B34" s="516" t="s">
        <v>1120</v>
      </c>
      <c r="C34" s="63"/>
      <c r="D34" s="171"/>
      <c r="E34" s="173"/>
      <c r="F34" s="481"/>
      <c r="G34" s="479"/>
      <c r="J34" s="100"/>
      <c r="K34" s="63"/>
      <c r="L34" s="455" t="s">
        <v>893</v>
      </c>
      <c r="M34" s="183">
        <f>D41+H41+L41+P41+T41+X41+AB41</f>
        <v>9750</v>
      </c>
      <c r="N34" s="100"/>
      <c r="O34" s="63"/>
      <c r="P34" s="455" t="s">
        <v>894</v>
      </c>
      <c r="Q34" s="294">
        <f>E41+I41+M41+Q41+U41+Y41+AC41</f>
        <v>0</v>
      </c>
      <c r="R34" s="101"/>
      <c r="S34" s="64"/>
      <c r="T34" s="176"/>
      <c r="U34" s="177"/>
      <c r="V34" s="289"/>
      <c r="W34" s="290"/>
      <c r="X34" s="291"/>
      <c r="Y34" s="292"/>
      <c r="Z34" s="289"/>
      <c r="AA34" s="290"/>
      <c r="AB34" s="291"/>
      <c r="AC34" s="293"/>
      <c r="AD34" s="29"/>
      <c r="AE34" s="31"/>
    </row>
    <row r="35" spans="1:31" s="34" customFormat="1" ht="14.25" customHeight="1" x14ac:dyDescent="0.15">
      <c r="A35" s="344" t="s">
        <v>512</v>
      </c>
      <c r="B35" s="36" t="s">
        <v>295</v>
      </c>
      <c r="C35" s="58" t="s">
        <v>64</v>
      </c>
      <c r="D35" s="165">
        <v>1000</v>
      </c>
      <c r="E35" s="154"/>
      <c r="F35" s="35" t="s">
        <v>307</v>
      </c>
      <c r="G35" s="56" t="s">
        <v>65</v>
      </c>
      <c r="H35" s="175">
        <v>650</v>
      </c>
      <c r="I35" s="154"/>
      <c r="J35" s="36" t="s">
        <v>517</v>
      </c>
      <c r="K35" s="58" t="s">
        <v>65</v>
      </c>
      <c r="L35" s="174">
        <v>400</v>
      </c>
      <c r="M35" s="154"/>
      <c r="N35" s="36"/>
      <c r="O35" s="58"/>
      <c r="P35" s="174" t="s">
        <v>57</v>
      </c>
      <c r="Q35" s="135"/>
      <c r="R35" s="36"/>
      <c r="S35" s="58"/>
      <c r="T35" s="174" t="s">
        <v>57</v>
      </c>
      <c r="U35" s="135"/>
      <c r="V35" s="36"/>
      <c r="W35" s="58"/>
      <c r="X35" s="174"/>
      <c r="Y35" s="135"/>
      <c r="Z35" s="36"/>
      <c r="AA35" s="58"/>
      <c r="AB35" s="174"/>
      <c r="AC35" s="135"/>
    </row>
    <row r="36" spans="1:31" s="34" customFormat="1" ht="14.25" customHeight="1" x14ac:dyDescent="0.15">
      <c r="A36" s="344" t="s">
        <v>512</v>
      </c>
      <c r="B36" s="35" t="s">
        <v>777</v>
      </c>
      <c r="C36" s="56" t="s">
        <v>66</v>
      </c>
      <c r="D36" s="166">
        <v>750</v>
      </c>
      <c r="E36" s="154"/>
      <c r="F36" s="35"/>
      <c r="G36" s="56"/>
      <c r="H36" s="175"/>
      <c r="I36" s="136"/>
      <c r="J36" s="35"/>
      <c r="K36" s="56"/>
      <c r="L36" s="175"/>
      <c r="M36" s="136"/>
      <c r="N36" s="35"/>
      <c r="O36" s="56"/>
      <c r="P36" s="175" t="s">
        <v>57</v>
      </c>
      <c r="Q36" s="136"/>
      <c r="R36" s="35"/>
      <c r="S36" s="56"/>
      <c r="T36" s="175" t="s">
        <v>57</v>
      </c>
      <c r="U36" s="136"/>
      <c r="V36" s="35"/>
      <c r="W36" s="56"/>
      <c r="X36" s="175"/>
      <c r="Y36" s="136"/>
      <c r="Z36" s="35" t="s">
        <v>777</v>
      </c>
      <c r="AA36" s="56" t="s">
        <v>879</v>
      </c>
      <c r="AB36" s="175">
        <v>100</v>
      </c>
      <c r="AC36" s="136"/>
      <c r="AD36" s="33"/>
    </row>
    <row r="37" spans="1:31" s="34" customFormat="1" ht="14.25" customHeight="1" x14ac:dyDescent="0.15">
      <c r="A37" s="344" t="s">
        <v>512</v>
      </c>
      <c r="B37" s="35" t="s">
        <v>1018</v>
      </c>
      <c r="C37" s="56" t="s">
        <v>65</v>
      </c>
      <c r="D37" s="166">
        <v>1750</v>
      </c>
      <c r="E37" s="154"/>
      <c r="F37" s="35"/>
      <c r="G37" s="56"/>
      <c r="H37" s="175"/>
      <c r="I37" s="136"/>
      <c r="J37" s="35"/>
      <c r="K37" s="56"/>
      <c r="L37" s="175"/>
      <c r="M37" s="136"/>
      <c r="N37" s="35"/>
      <c r="O37" s="56"/>
      <c r="P37" s="175" t="s">
        <v>57</v>
      </c>
      <c r="Q37" s="136"/>
      <c r="R37" s="35"/>
      <c r="S37" s="56"/>
      <c r="T37" s="175" t="s">
        <v>57</v>
      </c>
      <c r="U37" s="136"/>
      <c r="V37" s="35"/>
      <c r="W37" s="56"/>
      <c r="X37" s="175"/>
      <c r="Y37" s="136"/>
      <c r="Z37" s="35" t="s">
        <v>1018</v>
      </c>
      <c r="AA37" s="56" t="s">
        <v>997</v>
      </c>
      <c r="AB37" s="175">
        <v>100</v>
      </c>
      <c r="AC37" s="136"/>
      <c r="AD37" s="33"/>
    </row>
    <row r="38" spans="1:31" s="34" customFormat="1" ht="14.25" customHeight="1" x14ac:dyDescent="0.15">
      <c r="A38" s="344" t="s">
        <v>512</v>
      </c>
      <c r="B38" s="35" t="s">
        <v>296</v>
      </c>
      <c r="C38" s="56" t="s">
        <v>67</v>
      </c>
      <c r="D38" s="166">
        <v>850</v>
      </c>
      <c r="E38" s="154"/>
      <c r="F38" s="35"/>
      <c r="G38" s="56"/>
      <c r="H38" s="175" t="s">
        <v>57</v>
      </c>
      <c r="I38" s="136"/>
      <c r="J38" s="35" t="s">
        <v>518</v>
      </c>
      <c r="K38" s="56" t="s">
        <v>68</v>
      </c>
      <c r="L38" s="175">
        <v>500</v>
      </c>
      <c r="M38" s="154"/>
      <c r="N38" s="35"/>
      <c r="O38" s="56"/>
      <c r="P38" s="175" t="s">
        <v>57</v>
      </c>
      <c r="Q38" s="136"/>
      <c r="R38" s="35"/>
      <c r="S38" s="56"/>
      <c r="T38" s="175" t="s">
        <v>57</v>
      </c>
      <c r="U38" s="136"/>
      <c r="V38" s="35"/>
      <c r="W38" s="56"/>
      <c r="X38" s="175"/>
      <c r="Y38" s="136"/>
      <c r="Z38" s="35"/>
      <c r="AA38" s="56"/>
      <c r="AB38" s="175"/>
      <c r="AC38" s="136"/>
      <c r="AD38" s="33"/>
    </row>
    <row r="39" spans="1:31" s="34" customFormat="1" ht="14.25" customHeight="1" x14ac:dyDescent="0.15">
      <c r="A39" s="344" t="s">
        <v>512</v>
      </c>
      <c r="B39" s="35" t="s">
        <v>297</v>
      </c>
      <c r="C39" s="56" t="s">
        <v>69</v>
      </c>
      <c r="D39" s="166">
        <v>1700</v>
      </c>
      <c r="E39" s="154"/>
      <c r="F39" s="35"/>
      <c r="G39" s="56"/>
      <c r="H39" s="175" t="s">
        <v>57</v>
      </c>
      <c r="I39" s="136"/>
      <c r="J39" s="35"/>
      <c r="K39" s="56"/>
      <c r="L39" s="175"/>
      <c r="M39" s="136"/>
      <c r="N39" s="35"/>
      <c r="O39" s="56"/>
      <c r="P39" s="175" t="s">
        <v>57</v>
      </c>
      <c r="Q39" s="136"/>
      <c r="R39" s="35"/>
      <c r="S39" s="56"/>
      <c r="T39" s="175" t="s">
        <v>57</v>
      </c>
      <c r="U39" s="136"/>
      <c r="V39" s="35"/>
      <c r="W39" s="56"/>
      <c r="X39" s="175"/>
      <c r="Y39" s="136"/>
      <c r="Z39" s="35"/>
      <c r="AA39" s="56"/>
      <c r="AB39" s="175"/>
      <c r="AC39" s="136"/>
      <c r="AD39" s="33"/>
    </row>
    <row r="40" spans="1:31" s="34" customFormat="1" ht="14.25" customHeight="1" x14ac:dyDescent="0.15">
      <c r="A40" s="344" t="s">
        <v>512</v>
      </c>
      <c r="B40" s="38" t="s">
        <v>298</v>
      </c>
      <c r="C40" s="57" t="s">
        <v>818</v>
      </c>
      <c r="D40" s="168">
        <v>1950</v>
      </c>
      <c r="E40" s="154"/>
      <c r="F40" s="38"/>
      <c r="G40" s="57"/>
      <c r="H40" s="179" t="s">
        <v>57</v>
      </c>
      <c r="I40" s="137"/>
      <c r="J40" s="38"/>
      <c r="K40" s="57"/>
      <c r="L40" s="179"/>
      <c r="M40" s="137"/>
      <c r="N40" s="38"/>
      <c r="O40" s="57"/>
      <c r="P40" s="179" t="s">
        <v>57</v>
      </c>
      <c r="Q40" s="137"/>
      <c r="R40" s="38"/>
      <c r="S40" s="57"/>
      <c r="T40" s="179" t="s">
        <v>57</v>
      </c>
      <c r="U40" s="137"/>
      <c r="V40" s="38"/>
      <c r="W40" s="57"/>
      <c r="X40" s="179"/>
      <c r="Y40" s="137"/>
      <c r="Z40" s="38"/>
      <c r="AA40" s="57"/>
      <c r="AB40" s="179"/>
      <c r="AC40" s="137"/>
      <c r="AD40" s="29"/>
    </row>
    <row r="41" spans="1:31" s="34" customFormat="1" ht="14.25" customHeight="1" x14ac:dyDescent="0.15">
      <c r="A41" s="344"/>
      <c r="B41" s="496"/>
      <c r="C41" s="425" t="s">
        <v>885</v>
      </c>
      <c r="D41" s="497">
        <f>SUM(D35:D40)</f>
        <v>8000</v>
      </c>
      <c r="E41" s="501">
        <f>SUM(E35:E40)</f>
        <v>0</v>
      </c>
      <c r="F41" s="496"/>
      <c r="G41" s="425" t="s">
        <v>885</v>
      </c>
      <c r="H41" s="497">
        <f>SUM(H35:H40)</f>
        <v>650</v>
      </c>
      <c r="I41" s="500">
        <f>SUM(I35:I40)</f>
        <v>0</v>
      </c>
      <c r="J41" s="496"/>
      <c r="K41" s="425" t="s">
        <v>885</v>
      </c>
      <c r="L41" s="497">
        <f>SUM(L35:L40)</f>
        <v>900</v>
      </c>
      <c r="M41" s="500">
        <f>SUM(M35:M40)</f>
        <v>0</v>
      </c>
      <c r="N41" s="496"/>
      <c r="O41" s="78"/>
      <c r="P41" s="497"/>
      <c r="Q41" s="500"/>
      <c r="R41" s="496"/>
      <c r="S41" s="78"/>
      <c r="T41" s="497"/>
      <c r="U41" s="500"/>
      <c r="V41" s="496"/>
      <c r="W41" s="78"/>
      <c r="X41" s="497"/>
      <c r="Y41" s="500"/>
      <c r="Z41" s="496"/>
      <c r="AA41" s="425" t="s">
        <v>885</v>
      </c>
      <c r="AB41" s="497">
        <f>SUM(AB35:AB40)</f>
        <v>200</v>
      </c>
      <c r="AC41" s="500">
        <f>SUM(AC35:AC40)</f>
        <v>0</v>
      </c>
      <c r="AD41" s="29"/>
    </row>
    <row r="42" spans="1:31" ht="14.25" customHeight="1" x14ac:dyDescent="0.15">
      <c r="A42" s="344"/>
      <c r="B42" s="516" t="s">
        <v>1121</v>
      </c>
      <c r="C42" s="63"/>
      <c r="D42" s="171"/>
      <c r="E42" s="173"/>
      <c r="F42" s="100"/>
      <c r="G42" s="63"/>
      <c r="H42" s="182"/>
      <c r="I42" s="183"/>
      <c r="J42" s="100"/>
      <c r="K42" s="63"/>
      <c r="L42" s="455" t="s">
        <v>895</v>
      </c>
      <c r="M42" s="183">
        <f>D46+H46+L46+P46+T46+X46+AB46</f>
        <v>7050</v>
      </c>
      <c r="N42" s="100"/>
      <c r="O42" s="63"/>
      <c r="P42" s="455" t="s">
        <v>896</v>
      </c>
      <c r="Q42" s="294">
        <f>E46+I46+M46+Q46+U46+Y46+AC46</f>
        <v>0</v>
      </c>
      <c r="R42" s="101"/>
      <c r="S42" s="64"/>
      <c r="T42" s="176"/>
      <c r="U42" s="177"/>
      <c r="V42" s="289"/>
      <c r="W42" s="290"/>
      <c r="X42" s="291"/>
      <c r="Y42" s="292"/>
      <c r="Z42" s="289"/>
      <c r="AA42" s="290"/>
      <c r="AB42" s="291"/>
      <c r="AC42" s="293"/>
      <c r="AD42" s="29"/>
      <c r="AE42" s="31"/>
    </row>
    <row r="43" spans="1:31" s="34" customFormat="1" ht="14.25" customHeight="1" x14ac:dyDescent="0.15">
      <c r="A43" s="344" t="s">
        <v>512</v>
      </c>
      <c r="B43" s="36" t="s">
        <v>1111</v>
      </c>
      <c r="C43" s="58" t="s">
        <v>826</v>
      </c>
      <c r="D43" s="165">
        <v>1950</v>
      </c>
      <c r="E43" s="154"/>
      <c r="F43" s="36" t="s">
        <v>308</v>
      </c>
      <c r="G43" s="58" t="s">
        <v>1043</v>
      </c>
      <c r="H43" s="174">
        <v>1150</v>
      </c>
      <c r="I43" s="154"/>
      <c r="J43" s="36" t="s">
        <v>527</v>
      </c>
      <c r="K43" s="58" t="s">
        <v>598</v>
      </c>
      <c r="L43" s="174">
        <v>1000</v>
      </c>
      <c r="M43" s="154"/>
      <c r="N43" s="36"/>
      <c r="O43" s="58"/>
      <c r="P43" s="174" t="s">
        <v>57</v>
      </c>
      <c r="Q43" s="135"/>
      <c r="R43" s="36"/>
      <c r="S43" s="58"/>
      <c r="T43" s="174" t="s">
        <v>57</v>
      </c>
      <c r="U43" s="135"/>
      <c r="V43" s="36"/>
      <c r="W43" s="58"/>
      <c r="X43" s="174"/>
      <c r="Y43" s="135"/>
      <c r="Z43" s="36" t="s">
        <v>308</v>
      </c>
      <c r="AA43" s="58" t="s">
        <v>1044</v>
      </c>
      <c r="AB43" s="174">
        <v>150</v>
      </c>
      <c r="AC43" s="154"/>
      <c r="AD43" s="439"/>
    </row>
    <row r="44" spans="1:31" s="34" customFormat="1" ht="14.25" customHeight="1" x14ac:dyDescent="0.15">
      <c r="A44" s="344" t="s">
        <v>512</v>
      </c>
      <c r="B44" s="36" t="s">
        <v>1186</v>
      </c>
      <c r="C44" s="58" t="s">
        <v>70</v>
      </c>
      <c r="D44" s="165">
        <v>1800</v>
      </c>
      <c r="E44" s="154"/>
      <c r="F44" s="36"/>
      <c r="G44" s="58" t="s">
        <v>1046</v>
      </c>
      <c r="H44" s="174"/>
      <c r="I44" s="154"/>
      <c r="J44" s="36"/>
      <c r="K44" s="58"/>
      <c r="L44" s="174"/>
      <c r="M44" s="154"/>
      <c r="N44" s="36"/>
      <c r="O44" s="58"/>
      <c r="P44" s="174" t="s">
        <v>57</v>
      </c>
      <c r="Q44" s="135"/>
      <c r="R44" s="36"/>
      <c r="S44" s="58"/>
      <c r="T44" s="174" t="s">
        <v>57</v>
      </c>
      <c r="U44" s="135"/>
      <c r="V44" s="36"/>
      <c r="W44" s="58"/>
      <c r="X44" s="174"/>
      <c r="Y44" s="135"/>
      <c r="Z44" s="36" t="s">
        <v>1187</v>
      </c>
      <c r="AA44" s="58" t="s">
        <v>1156</v>
      </c>
      <c r="AB44" s="174">
        <v>200</v>
      </c>
      <c r="AC44" s="154"/>
      <c r="AD44" s="439"/>
    </row>
    <row r="45" spans="1:31" s="34" customFormat="1" ht="14.25" customHeight="1" x14ac:dyDescent="0.15">
      <c r="A45" s="344" t="s">
        <v>512</v>
      </c>
      <c r="B45" s="35"/>
      <c r="C45" s="56"/>
      <c r="D45" s="166"/>
      <c r="E45" s="154"/>
      <c r="F45" s="35" t="s">
        <v>1188</v>
      </c>
      <c r="G45" s="56" t="s">
        <v>1189</v>
      </c>
      <c r="H45" s="175">
        <v>750</v>
      </c>
      <c r="I45" s="136"/>
      <c r="J45" s="35"/>
      <c r="K45" s="56"/>
      <c r="L45" s="175"/>
      <c r="M45" s="136"/>
      <c r="N45" s="35"/>
      <c r="O45" s="56"/>
      <c r="P45" s="175"/>
      <c r="Q45" s="136"/>
      <c r="R45" s="35"/>
      <c r="S45" s="56"/>
      <c r="T45" s="175"/>
      <c r="U45" s="136"/>
      <c r="V45" s="35"/>
      <c r="W45" s="56"/>
      <c r="X45" s="175"/>
      <c r="Y45" s="136"/>
      <c r="Z45" s="36" t="s">
        <v>1188</v>
      </c>
      <c r="AA45" s="58" t="s">
        <v>1190</v>
      </c>
      <c r="AB45" s="165">
        <v>50</v>
      </c>
      <c r="AC45" s="136"/>
      <c r="AD45" s="33"/>
    </row>
    <row r="46" spans="1:31" s="34" customFormat="1" ht="14.25" customHeight="1" x14ac:dyDescent="0.15">
      <c r="A46" s="344"/>
      <c r="B46" s="496"/>
      <c r="C46" s="425" t="s">
        <v>885</v>
      </c>
      <c r="D46" s="497">
        <f>SUM(D43:D45)</f>
        <v>3750</v>
      </c>
      <c r="E46" s="500">
        <f>SUM(E43:E45)</f>
        <v>0</v>
      </c>
      <c r="F46" s="496"/>
      <c r="G46" s="425" t="s">
        <v>885</v>
      </c>
      <c r="H46" s="497">
        <f>SUM(H43:H45)</f>
        <v>1900</v>
      </c>
      <c r="I46" s="500">
        <f>SUM(I43:I45)</f>
        <v>0</v>
      </c>
      <c r="J46" s="496"/>
      <c r="K46" s="425" t="s">
        <v>885</v>
      </c>
      <c r="L46" s="497">
        <f>SUM(L43:L45)</f>
        <v>1000</v>
      </c>
      <c r="M46" s="500">
        <f>SUM(M43:M45)</f>
        <v>0</v>
      </c>
      <c r="N46" s="496"/>
      <c r="O46" s="78"/>
      <c r="P46" s="497"/>
      <c r="Q46" s="500"/>
      <c r="R46" s="496"/>
      <c r="S46" s="78"/>
      <c r="T46" s="497"/>
      <c r="U46" s="500"/>
      <c r="V46" s="496"/>
      <c r="W46" s="78"/>
      <c r="X46" s="497"/>
      <c r="Y46" s="500"/>
      <c r="Z46" s="496"/>
      <c r="AA46" s="78" t="s">
        <v>1045</v>
      </c>
      <c r="AB46" s="497">
        <f>SUM(AB43:AB45)</f>
        <v>400</v>
      </c>
      <c r="AC46" s="500">
        <f>SUM(AC43:AC45)</f>
        <v>0</v>
      </c>
      <c r="AD46" s="29"/>
    </row>
    <row r="47" spans="1:31" s="34" customFormat="1" ht="14.25" customHeight="1" x14ac:dyDescent="0.15">
      <c r="A47" s="344"/>
      <c r="B47" s="504" t="s">
        <v>886</v>
      </c>
      <c r="C47" s="425"/>
      <c r="D47" s="170">
        <f>D25+D33+D41+D46</f>
        <v>39850</v>
      </c>
      <c r="E47" s="499">
        <f>E25+E33+E41+E46</f>
        <v>0</v>
      </c>
      <c r="F47" s="504" t="s">
        <v>886</v>
      </c>
      <c r="G47" s="425"/>
      <c r="H47" s="170">
        <f>H25+H33+H41+H46</f>
        <v>10800</v>
      </c>
      <c r="I47" s="499">
        <f>I25+I33+I41+I46</f>
        <v>0</v>
      </c>
      <c r="J47" s="504" t="s">
        <v>886</v>
      </c>
      <c r="K47" s="425"/>
      <c r="L47" s="170">
        <f>L25+L33+L41+L46</f>
        <v>5400</v>
      </c>
      <c r="M47" s="499">
        <f>M25+M33+M41+M46</f>
        <v>0</v>
      </c>
      <c r="N47" s="504" t="s">
        <v>886</v>
      </c>
      <c r="O47" s="425"/>
      <c r="P47" s="170">
        <f>P25+P33+P41+P46</f>
        <v>2900</v>
      </c>
      <c r="Q47" s="499">
        <f>Q25+Q33+Q41+Q46</f>
        <v>0</v>
      </c>
      <c r="R47" s="504"/>
      <c r="S47" s="425"/>
      <c r="T47" s="170"/>
      <c r="U47" s="499"/>
      <c r="V47" s="504" t="s">
        <v>886</v>
      </c>
      <c r="W47" s="425"/>
      <c r="X47" s="170">
        <f>X25+X33+X41+X46</f>
        <v>250</v>
      </c>
      <c r="Y47" s="499">
        <f>Y25+Y33+Y41+Y46</f>
        <v>0</v>
      </c>
      <c r="Z47" s="504" t="s">
        <v>886</v>
      </c>
      <c r="AA47" s="425"/>
      <c r="AB47" s="170">
        <f>AB25+AB33+AB41+AB46</f>
        <v>4250</v>
      </c>
      <c r="AC47" s="501">
        <f>AC25+AC33+AC41+AC46</f>
        <v>0</v>
      </c>
      <c r="AD47" s="33"/>
    </row>
    <row r="48" spans="1:31" s="34" customFormat="1" ht="14.45" customHeight="1" x14ac:dyDescent="0.15">
      <c r="A48" s="346"/>
      <c r="B48" s="244" t="s">
        <v>57</v>
      </c>
      <c r="C48" s="433" t="s">
        <v>254</v>
      </c>
      <c r="D48" s="434"/>
      <c r="E48" s="435"/>
      <c r="F48" s="436"/>
      <c r="G48" s="437"/>
      <c r="H48" s="434"/>
      <c r="I48" s="435"/>
      <c r="J48" s="436"/>
      <c r="K48" s="437"/>
      <c r="L48" s="434"/>
      <c r="M48" s="435"/>
      <c r="N48" s="436"/>
      <c r="O48" s="437"/>
      <c r="P48" s="434"/>
      <c r="Q48" s="435"/>
      <c r="R48" s="436"/>
      <c r="S48" s="437"/>
      <c r="T48" s="434"/>
      <c r="U48" s="435"/>
      <c r="V48" s="436"/>
      <c r="W48" s="437"/>
      <c r="X48" s="434"/>
      <c r="Y48" s="435"/>
      <c r="Z48" s="436"/>
      <c r="AA48" s="437"/>
      <c r="AB48" s="434"/>
      <c r="AC48" s="438" t="s">
        <v>1011</v>
      </c>
      <c r="AD48" s="41"/>
    </row>
    <row r="49" spans="2:30" s="34" customFormat="1" ht="15.95" customHeight="1" x14ac:dyDescent="0.15">
      <c r="B49" s="3"/>
      <c r="C49" s="54"/>
      <c r="D49" s="55"/>
      <c r="E49" s="61"/>
      <c r="F49" s="3"/>
      <c r="G49" s="54"/>
      <c r="H49" s="55"/>
      <c r="I49" s="61"/>
      <c r="J49" s="3"/>
      <c r="K49" s="54"/>
      <c r="L49" s="55"/>
      <c r="M49" s="61"/>
      <c r="N49" s="3"/>
      <c r="O49" s="54"/>
      <c r="P49" s="55"/>
      <c r="Q49" s="61"/>
      <c r="R49" s="3"/>
      <c r="S49" s="54"/>
      <c r="T49" s="55"/>
      <c r="U49" s="61"/>
      <c r="V49" s="3"/>
      <c r="W49" s="54"/>
      <c r="X49" s="55"/>
      <c r="Y49" s="61"/>
      <c r="Z49" s="3"/>
      <c r="AA49" s="54"/>
      <c r="AB49" s="55"/>
      <c r="AC49" s="61"/>
      <c r="AD49" s="41"/>
    </row>
    <row r="50" spans="2:30" s="34" customFormat="1" ht="15" customHeight="1" x14ac:dyDescent="0.15">
      <c r="B50" s="3"/>
      <c r="C50" s="54"/>
      <c r="D50" s="55"/>
      <c r="E50" s="61"/>
      <c r="F50" s="3"/>
      <c r="G50" s="54"/>
      <c r="H50" s="55"/>
      <c r="I50" s="61"/>
      <c r="J50" s="3"/>
      <c r="K50" s="54"/>
      <c r="L50" s="55"/>
      <c r="M50" s="61"/>
      <c r="N50" s="3"/>
      <c r="O50" s="54"/>
      <c r="P50" s="55"/>
      <c r="Q50" s="61"/>
      <c r="R50" s="3"/>
      <c r="S50" s="54"/>
      <c r="T50" s="55"/>
      <c r="U50" s="61"/>
      <c r="V50" s="3"/>
      <c r="W50" s="54"/>
      <c r="X50" s="55"/>
      <c r="Y50" s="61"/>
      <c r="Z50"/>
      <c r="AA50"/>
      <c r="AB50"/>
      <c r="AC50"/>
      <c r="AD50" s="41"/>
    </row>
    <row r="51" spans="2:30" s="34" customFormat="1" ht="15" customHeight="1" x14ac:dyDescent="0.15">
      <c r="B51" s="3"/>
      <c r="C51" s="54"/>
      <c r="D51" s="55"/>
      <c r="E51" s="61"/>
      <c r="F51" s="3"/>
      <c r="G51" s="54"/>
      <c r="H51" s="55"/>
      <c r="I51" s="61"/>
      <c r="J51" s="3"/>
      <c r="K51" s="54"/>
      <c r="L51" s="55"/>
      <c r="M51" s="61"/>
      <c r="N51" s="3"/>
      <c r="O51" s="54"/>
      <c r="P51" s="55"/>
      <c r="Q51" s="61"/>
      <c r="R51" s="3"/>
      <c r="S51" s="54"/>
      <c r="T51" s="55"/>
      <c r="U51" s="61"/>
      <c r="V51" s="3"/>
      <c r="W51" s="54"/>
      <c r="X51" s="55"/>
      <c r="Y51" s="61"/>
      <c r="Z51"/>
      <c r="AA51"/>
      <c r="AB51"/>
      <c r="AC51"/>
      <c r="AD51" s="41"/>
    </row>
    <row r="52" spans="2:30" s="34" customFormat="1" ht="15" customHeight="1" x14ac:dyDescent="0.15">
      <c r="B52" s="3"/>
      <c r="C52" s="54"/>
      <c r="D52" s="55"/>
      <c r="E52" s="61"/>
      <c r="F52" s="3"/>
      <c r="G52" s="54"/>
      <c r="H52" s="55"/>
      <c r="I52" s="61"/>
      <c r="J52" s="3"/>
      <c r="K52" s="54"/>
      <c r="L52" s="55"/>
      <c r="M52" s="61"/>
      <c r="N52" s="3"/>
      <c r="O52" s="54"/>
      <c r="P52" s="55"/>
      <c r="Q52" s="61"/>
      <c r="R52" s="3"/>
      <c r="S52" s="54"/>
      <c r="T52" s="55"/>
      <c r="U52" s="61"/>
      <c r="V52" s="3"/>
      <c r="W52" s="54"/>
      <c r="X52" s="55"/>
      <c r="Y52" s="61"/>
      <c r="Z52"/>
      <c r="AA52"/>
      <c r="AB52"/>
      <c r="AC52"/>
      <c r="AD52" s="41"/>
    </row>
    <row r="53" spans="2:30" s="34" customFormat="1" ht="15" customHeight="1" x14ac:dyDescent="0.15">
      <c r="B53" s="3"/>
      <c r="C53" s="54"/>
      <c r="D53" s="55"/>
      <c r="E53" s="61"/>
      <c r="F53" s="3"/>
      <c r="G53" s="54"/>
      <c r="H53" s="55"/>
      <c r="I53" s="61"/>
      <c r="J53" s="3"/>
      <c r="K53" s="54"/>
      <c r="L53" s="55"/>
      <c r="M53" s="61"/>
      <c r="N53" s="3"/>
      <c r="O53" s="54"/>
      <c r="P53" s="55"/>
      <c r="Q53" s="61"/>
      <c r="R53" s="3"/>
      <c r="S53" s="54"/>
      <c r="T53" s="55"/>
      <c r="U53" s="61"/>
      <c r="V53" s="3"/>
      <c r="W53" s="54"/>
      <c r="X53" s="55"/>
      <c r="Y53" s="61"/>
      <c r="Z53"/>
      <c r="AA53"/>
      <c r="AB53"/>
      <c r="AC53"/>
      <c r="AD53" s="41"/>
    </row>
    <row r="54" spans="2:30" ht="15" customHeight="1" x14ac:dyDescent="0.15">
      <c r="Z54"/>
      <c r="AA54"/>
      <c r="AB54"/>
      <c r="AC54"/>
    </row>
    <row r="55" spans="2:30" ht="15" customHeight="1" x14ac:dyDescent="0.15"/>
  </sheetData>
  <sheetProtection algorithmName="SHA-512" hashValue="sdfNt722JymxpO00tqA/nscDU0lZhmWtgIQPA6Nd5KmU6wJ4cI1KJ3+J+KWr8SaCZjpouEVqnPX22xmtNl3gRw==" saltValue="vVS9AFVA06sCNQglNAH+Gw==" spinCount="100000" sheet="1" objects="1" scenarios="1"/>
  <phoneticPr fontId="3"/>
  <dataValidations count="1">
    <dataValidation type="whole" allowBlank="1" showInputMessage="1" showErrorMessage="1" sqref="Y8 AC8 U8 Q8 M8 E8 Y26 AC26 U26 Q26 M26 E26 Y34 AC34 U34 Q34 M34 E34" xr:uid="{00000000-0002-0000-02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6"/>
  <sheetViews>
    <sheetView topLeftCell="B1" zoomScale="90" zoomScaleNormal="100" zoomScaleSheetLayoutView="80" workbookViewId="0">
      <selection activeCell="E8" sqref="E8"/>
    </sheetView>
  </sheetViews>
  <sheetFormatPr defaultRowHeight="13.5" x14ac:dyDescent="0.15"/>
  <cols>
    <col min="1" max="1" width="5.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3" customWidth="1"/>
    <col min="23" max="23" width="7.125" style="54" customWidth="1"/>
    <col min="24" max="24" width="5.625" style="55" customWidth="1"/>
    <col min="25" max="25" width="6.625" style="61" customWidth="1"/>
    <col min="26" max="26" width="3.125" style="3" customWidth="1"/>
    <col min="27" max="27" width="7.125" style="54" customWidth="1"/>
    <col min="28" max="28" width="5.625" style="55" customWidth="1"/>
    <col min="29" max="29" width="6.625" style="75" customWidth="1"/>
    <col min="30" max="30" width="2.625" style="28" customWidth="1"/>
    <col min="31" max="16384" width="9" style="26"/>
  </cols>
  <sheetData>
    <row r="1" spans="1:31" s="66" customFormat="1" ht="15" customHeight="1" x14ac:dyDescent="0.15">
      <c r="A1" s="345"/>
      <c r="B1" s="2"/>
      <c r="D1" s="67"/>
      <c r="E1" s="68"/>
      <c r="F1" s="2"/>
      <c r="H1" s="67"/>
      <c r="I1" s="68"/>
      <c r="J1" s="2"/>
      <c r="L1" s="67"/>
      <c r="M1" s="68"/>
      <c r="N1" s="2"/>
      <c r="P1" s="67"/>
      <c r="Q1" s="68"/>
      <c r="R1" s="2"/>
      <c r="T1" s="67"/>
      <c r="U1" s="68"/>
      <c r="V1" s="2"/>
      <c r="X1" s="67"/>
      <c r="Y1" s="68"/>
      <c r="Z1" s="24"/>
      <c r="AD1" s="164" t="str">
        <f>岡山1!AD1</f>
        <v>2025年4月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164" t="s">
        <v>515</v>
      </c>
    </row>
    <row r="4" spans="1:31" ht="5.0999999999999996" customHeight="1" x14ac:dyDescent="0.15">
      <c r="A4" s="344"/>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2</v>
      </c>
      <c r="AE5" s="31"/>
    </row>
    <row r="6" spans="1:31" ht="9.75" hidden="1" customHeight="1" x14ac:dyDescent="0.15">
      <c r="A6" s="344"/>
      <c r="B6" s="4"/>
      <c r="C6" s="353"/>
      <c r="D6" s="354"/>
      <c r="E6" s="354"/>
      <c r="F6" s="4"/>
      <c r="G6" s="353"/>
      <c r="H6" s="354"/>
      <c r="I6" s="354"/>
      <c r="J6" s="4"/>
      <c r="K6" s="353"/>
      <c r="L6" s="354"/>
      <c r="M6" s="354"/>
      <c r="N6" s="4"/>
      <c r="O6" s="353"/>
      <c r="P6" s="354"/>
      <c r="Q6" s="354"/>
      <c r="R6" s="4"/>
      <c r="S6" s="353"/>
      <c r="T6" s="354"/>
      <c r="U6" s="354"/>
      <c r="V6" s="4"/>
      <c r="W6" s="353"/>
      <c r="X6" s="354"/>
      <c r="Y6" s="354"/>
      <c r="Z6" s="4"/>
      <c r="AA6" s="353"/>
      <c r="AB6" s="354"/>
      <c r="AC6" s="354"/>
      <c r="AE6" s="31"/>
    </row>
    <row r="7" spans="1:31" s="34" customFormat="1" ht="15.95" customHeight="1" x14ac:dyDescent="0.15">
      <c r="A7" s="344"/>
      <c r="B7" s="517" t="s">
        <v>1124</v>
      </c>
      <c r="C7" s="479"/>
      <c r="D7" s="480"/>
      <c r="E7" s="473"/>
      <c r="F7" s="481"/>
      <c r="G7" s="479"/>
      <c r="H7" s="55"/>
      <c r="I7" s="61"/>
      <c r="J7" s="481"/>
      <c r="K7" s="479"/>
      <c r="L7" s="483" t="s">
        <v>897</v>
      </c>
      <c r="M7" s="474">
        <f>D14+H14+L14+P14+T14+X14+AB14</f>
        <v>15000</v>
      </c>
      <c r="N7" s="481"/>
      <c r="O7" s="479"/>
      <c r="P7" s="483" t="s">
        <v>898</v>
      </c>
      <c r="Q7" s="475">
        <f>E14+I14+M14+Q14+U14+Y14+AC14</f>
        <v>0</v>
      </c>
      <c r="R7" s="484"/>
      <c r="S7" s="485"/>
      <c r="T7" s="486"/>
      <c r="U7" s="487"/>
      <c r="V7" s="488"/>
      <c r="W7" s="489"/>
      <c r="X7" s="490"/>
      <c r="Y7" s="491"/>
      <c r="Z7" s="488"/>
      <c r="AA7" s="489"/>
      <c r="AB7" s="490"/>
      <c r="AC7" s="492"/>
      <c r="AD7" s="29"/>
    </row>
    <row r="8" spans="1:31" s="34" customFormat="1" ht="15.95" customHeight="1" x14ac:dyDescent="0.15">
      <c r="A8" s="344" t="s">
        <v>512</v>
      </c>
      <c r="B8" s="35" t="s">
        <v>758</v>
      </c>
      <c r="C8" s="56" t="s">
        <v>46</v>
      </c>
      <c r="D8" s="166">
        <v>2500</v>
      </c>
      <c r="E8" s="154"/>
      <c r="F8" s="35" t="s">
        <v>667</v>
      </c>
      <c r="G8" s="56" t="s">
        <v>666</v>
      </c>
      <c r="H8" s="175">
        <v>1200</v>
      </c>
      <c r="I8" s="154"/>
      <c r="J8" s="35" t="s">
        <v>273</v>
      </c>
      <c r="K8" s="56" t="s">
        <v>46</v>
      </c>
      <c r="L8" s="175">
        <v>1000</v>
      </c>
      <c r="M8" s="154"/>
      <c r="N8" s="35"/>
      <c r="O8" s="56"/>
      <c r="P8" s="175" t="s">
        <v>931</v>
      </c>
      <c r="Q8" s="154"/>
      <c r="R8" s="35"/>
      <c r="S8" s="56"/>
      <c r="T8" s="175" t="s">
        <v>806</v>
      </c>
      <c r="U8" s="154"/>
      <c r="V8" s="35"/>
      <c r="W8" s="56"/>
      <c r="X8" s="166"/>
      <c r="Y8" s="154"/>
      <c r="Z8" s="35" t="s">
        <v>758</v>
      </c>
      <c r="AA8" s="56" t="s">
        <v>47</v>
      </c>
      <c r="AB8" s="175">
        <v>100</v>
      </c>
      <c r="AC8" s="154"/>
      <c r="AD8" s="29" t="s">
        <v>293</v>
      </c>
    </row>
    <row r="9" spans="1:31" s="34" customFormat="1" ht="15.95" customHeight="1" x14ac:dyDescent="0.15">
      <c r="A9" s="344" t="s">
        <v>512</v>
      </c>
      <c r="B9" s="35" t="s">
        <v>757</v>
      </c>
      <c r="C9" s="56" t="s">
        <v>50</v>
      </c>
      <c r="D9" s="166">
        <v>1850</v>
      </c>
      <c r="E9" s="154"/>
      <c r="F9" s="476"/>
      <c r="G9" s="99"/>
      <c r="H9" s="99"/>
      <c r="I9" s="511"/>
      <c r="J9" s="476"/>
      <c r="K9" s="99"/>
      <c r="L9" s="99"/>
      <c r="M9" s="511"/>
      <c r="N9" s="35"/>
      <c r="O9" s="56"/>
      <c r="P9" s="175" t="s">
        <v>806</v>
      </c>
      <c r="Q9" s="154"/>
      <c r="R9" s="35"/>
      <c r="S9" s="56"/>
      <c r="T9" s="175" t="s">
        <v>806</v>
      </c>
      <c r="U9" s="136"/>
      <c r="V9" s="35"/>
      <c r="W9" s="56"/>
      <c r="X9" s="166"/>
      <c r="Y9" s="154"/>
      <c r="Z9" s="35" t="s">
        <v>757</v>
      </c>
      <c r="AA9" s="56" t="s">
        <v>49</v>
      </c>
      <c r="AB9" s="175">
        <v>150</v>
      </c>
      <c r="AC9" s="154"/>
      <c r="AD9" s="33" t="s">
        <v>15</v>
      </c>
    </row>
    <row r="10" spans="1:31" s="34" customFormat="1" ht="15.95" customHeight="1" x14ac:dyDescent="0.15">
      <c r="A10" s="344" t="s">
        <v>512</v>
      </c>
      <c r="B10" s="35" t="s">
        <v>756</v>
      </c>
      <c r="C10" s="56" t="s">
        <v>999</v>
      </c>
      <c r="D10" s="166">
        <v>2800</v>
      </c>
      <c r="E10" s="154"/>
      <c r="F10" s="35" t="s">
        <v>274</v>
      </c>
      <c r="G10" s="56" t="s">
        <v>865</v>
      </c>
      <c r="H10" s="175">
        <v>1100</v>
      </c>
      <c r="I10" s="154"/>
      <c r="J10" s="35" t="s">
        <v>275</v>
      </c>
      <c r="K10" s="56" t="s">
        <v>48</v>
      </c>
      <c r="L10" s="175">
        <v>300</v>
      </c>
      <c r="M10" s="154"/>
      <c r="N10" s="35"/>
      <c r="O10" s="56"/>
      <c r="P10" s="175" t="s">
        <v>1001</v>
      </c>
      <c r="Q10" s="136"/>
      <c r="R10" s="35"/>
      <c r="S10" s="56"/>
      <c r="T10" s="175" t="s">
        <v>931</v>
      </c>
      <c r="U10" s="136"/>
      <c r="V10" s="35"/>
      <c r="W10" s="56"/>
      <c r="X10" s="166"/>
      <c r="Y10" s="154"/>
      <c r="Z10" s="35" t="s">
        <v>274</v>
      </c>
      <c r="AA10" s="56" t="s">
        <v>1088</v>
      </c>
      <c r="AB10" s="175">
        <v>350</v>
      </c>
      <c r="AC10" s="136"/>
      <c r="AD10" s="33" t="s">
        <v>17</v>
      </c>
    </row>
    <row r="11" spans="1:31" s="34" customFormat="1" ht="15.95" customHeight="1" x14ac:dyDescent="0.15">
      <c r="A11" s="344" t="s">
        <v>512</v>
      </c>
      <c r="B11" s="35" t="s">
        <v>755</v>
      </c>
      <c r="C11" s="56" t="s">
        <v>1000</v>
      </c>
      <c r="D11" s="166">
        <v>950</v>
      </c>
      <c r="E11" s="154"/>
      <c r="F11" s="35"/>
      <c r="G11" s="56"/>
      <c r="H11" s="175"/>
      <c r="I11" s="154"/>
      <c r="J11" s="35" t="s">
        <v>276</v>
      </c>
      <c r="K11" s="56" t="s">
        <v>51</v>
      </c>
      <c r="L11" s="175">
        <v>300</v>
      </c>
      <c r="M11" s="154"/>
      <c r="N11" s="35"/>
      <c r="O11" s="56"/>
      <c r="P11" s="175" t="s">
        <v>1001</v>
      </c>
      <c r="Q11" s="136"/>
      <c r="R11" s="35"/>
      <c r="S11" s="56"/>
      <c r="T11" s="175" t="s">
        <v>57</v>
      </c>
      <c r="U11" s="136"/>
      <c r="V11" s="35"/>
      <c r="W11" s="56"/>
      <c r="X11" s="166"/>
      <c r="Y11" s="154"/>
      <c r="Z11" s="476"/>
      <c r="AA11" s="99"/>
      <c r="AB11" s="99"/>
      <c r="AC11" s="530"/>
      <c r="AD11" s="33">
        <v>2</v>
      </c>
    </row>
    <row r="12" spans="1:31" s="34" customFormat="1" ht="15.95" customHeight="1" x14ac:dyDescent="0.15">
      <c r="A12" s="344" t="s">
        <v>512</v>
      </c>
      <c r="B12" s="35" t="s">
        <v>754</v>
      </c>
      <c r="C12" s="56" t="s">
        <v>53</v>
      </c>
      <c r="D12" s="166">
        <v>1200</v>
      </c>
      <c r="E12" s="154"/>
      <c r="F12" s="476"/>
      <c r="G12" s="99"/>
      <c r="H12" s="99"/>
      <c r="I12" s="511"/>
      <c r="J12" s="35" t="s">
        <v>277</v>
      </c>
      <c r="K12" s="56" t="s">
        <v>52</v>
      </c>
      <c r="L12" s="175">
        <v>1200</v>
      </c>
      <c r="M12" s="154"/>
      <c r="N12" s="476"/>
      <c r="O12" s="99"/>
      <c r="P12" s="518" t="s">
        <v>932</v>
      </c>
      <c r="Q12" s="511"/>
      <c r="R12" s="35"/>
      <c r="S12" s="56"/>
      <c r="T12" s="175" t="s">
        <v>806</v>
      </c>
      <c r="U12" s="136"/>
      <c r="V12" s="35"/>
      <c r="W12" s="56"/>
      <c r="X12" s="166"/>
      <c r="Y12" s="154"/>
      <c r="Z12" s="476"/>
      <c r="AA12" s="99"/>
      <c r="AB12" s="99"/>
      <c r="AC12" s="530"/>
    </row>
    <row r="13" spans="1:31" s="34" customFormat="1" ht="15.95" customHeight="1" x14ac:dyDescent="0.15">
      <c r="A13" s="344" t="s">
        <v>512</v>
      </c>
      <c r="B13" s="38"/>
      <c r="C13" s="57"/>
      <c r="D13" s="168"/>
      <c r="E13" s="156"/>
      <c r="F13" s="493"/>
      <c r="G13" s="494"/>
      <c r="H13" s="494"/>
      <c r="I13" s="513"/>
      <c r="J13" s="38"/>
      <c r="K13" s="57"/>
      <c r="L13" s="179"/>
      <c r="M13" s="156"/>
      <c r="N13" s="493"/>
      <c r="O13" s="494"/>
      <c r="P13" s="495"/>
      <c r="Q13" s="513"/>
      <c r="R13" s="493"/>
      <c r="S13" s="494"/>
      <c r="T13" s="495"/>
      <c r="U13" s="513"/>
      <c r="V13" s="38"/>
      <c r="W13" s="57"/>
      <c r="X13" s="168"/>
      <c r="Y13" s="156"/>
      <c r="Z13" s="493"/>
      <c r="AA13" s="494"/>
      <c r="AB13" s="494"/>
      <c r="AC13" s="531"/>
      <c r="AD13" s="251" t="s">
        <v>905</v>
      </c>
    </row>
    <row r="14" spans="1:31" s="34" customFormat="1" ht="15.95" customHeight="1" x14ac:dyDescent="0.15">
      <c r="A14" s="344"/>
      <c r="B14" s="496"/>
      <c r="C14" s="425" t="s">
        <v>885</v>
      </c>
      <c r="D14" s="497">
        <f>SUM(D8:D13)</f>
        <v>9300</v>
      </c>
      <c r="E14" s="500">
        <f>SUM(E8:E13)</f>
        <v>0</v>
      </c>
      <c r="F14" s="496"/>
      <c r="G14" s="425" t="s">
        <v>885</v>
      </c>
      <c r="H14" s="497">
        <f>SUM(H8:H13)</f>
        <v>2300</v>
      </c>
      <c r="I14" s="500">
        <f>SUM(I8:I13)</f>
        <v>0</v>
      </c>
      <c r="J14" s="496"/>
      <c r="K14" s="425" t="s">
        <v>885</v>
      </c>
      <c r="L14" s="497">
        <f>SUM(L8:L13)</f>
        <v>2800</v>
      </c>
      <c r="M14" s="500">
        <f>SUM(M8:M13)</f>
        <v>0</v>
      </c>
      <c r="N14" s="496"/>
      <c r="O14" s="425"/>
      <c r="P14" s="497"/>
      <c r="Q14" s="500"/>
      <c r="R14" s="496"/>
      <c r="S14" s="425"/>
      <c r="T14" s="497"/>
      <c r="U14" s="500"/>
      <c r="V14" s="496"/>
      <c r="W14" s="78"/>
      <c r="X14" s="497"/>
      <c r="Y14" s="500"/>
      <c r="Z14" s="496"/>
      <c r="AA14" s="425" t="s">
        <v>885</v>
      </c>
      <c r="AB14" s="497">
        <f>SUM(AB8:AB13)</f>
        <v>600</v>
      </c>
      <c r="AC14" s="500">
        <f>SUM(AC8:AC13)</f>
        <v>0</v>
      </c>
      <c r="AD14" s="251" t="s">
        <v>790</v>
      </c>
    </row>
    <row r="15" spans="1:31" s="34" customFormat="1" ht="15.95" customHeight="1" x14ac:dyDescent="0.15">
      <c r="A15" s="344"/>
      <c r="B15" s="517" t="s">
        <v>1122</v>
      </c>
      <c r="C15" s="479"/>
      <c r="D15" s="480"/>
      <c r="E15" s="473"/>
      <c r="F15" s="481"/>
      <c r="G15" s="479"/>
      <c r="H15" s="55"/>
      <c r="I15" s="61"/>
      <c r="J15" s="481"/>
      <c r="K15" s="479"/>
      <c r="L15" s="483" t="s">
        <v>899</v>
      </c>
      <c r="M15" s="474">
        <f>D22+H22+L22+P22+T22+X22+AB22</f>
        <v>15500</v>
      </c>
      <c r="N15" s="481"/>
      <c r="O15" s="479"/>
      <c r="P15" s="483" t="s">
        <v>900</v>
      </c>
      <c r="Q15" s="475">
        <f>E22+I22+M22+Q22+U22+Y22+AC22</f>
        <v>0</v>
      </c>
      <c r="R15" s="484"/>
      <c r="S15" s="485"/>
      <c r="T15" s="486"/>
      <c r="U15" s="487"/>
      <c r="V15" s="488"/>
      <c r="W15" s="489"/>
      <c r="X15" s="490"/>
      <c r="Y15" s="491"/>
      <c r="Z15" s="488"/>
      <c r="AA15" s="489"/>
      <c r="AB15" s="490"/>
      <c r="AC15" s="492"/>
      <c r="AD15" s="33"/>
    </row>
    <row r="16" spans="1:31" s="34" customFormat="1" ht="15.95" customHeight="1" x14ac:dyDescent="0.15">
      <c r="A16" s="344" t="s">
        <v>512</v>
      </c>
      <c r="B16" s="35" t="s">
        <v>1110</v>
      </c>
      <c r="C16" s="56" t="s">
        <v>55</v>
      </c>
      <c r="D16" s="172">
        <v>3350</v>
      </c>
      <c r="E16" s="154"/>
      <c r="F16" s="35" t="s">
        <v>279</v>
      </c>
      <c r="G16" s="56" t="s">
        <v>866</v>
      </c>
      <c r="H16" s="175">
        <v>1700</v>
      </c>
      <c r="I16" s="154"/>
      <c r="J16" s="35" t="s">
        <v>278</v>
      </c>
      <c r="K16" s="56" t="s">
        <v>56</v>
      </c>
      <c r="L16" s="175">
        <v>550</v>
      </c>
      <c r="M16" s="154"/>
      <c r="N16" s="35"/>
      <c r="O16" s="56"/>
      <c r="P16" s="175" t="s">
        <v>931</v>
      </c>
      <c r="Q16" s="477"/>
      <c r="R16" s="35"/>
      <c r="S16" s="56"/>
      <c r="T16" s="175" t="s">
        <v>932</v>
      </c>
      <c r="U16" s="478"/>
      <c r="V16" s="35"/>
      <c r="W16" s="56"/>
      <c r="X16" s="175"/>
      <c r="Y16" s="478"/>
      <c r="Z16" s="35" t="s">
        <v>1110</v>
      </c>
      <c r="AA16" s="56" t="s">
        <v>1050</v>
      </c>
      <c r="AB16" s="175">
        <v>250</v>
      </c>
      <c r="AC16" s="136"/>
      <c r="AD16" s="251" t="s">
        <v>791</v>
      </c>
    </row>
    <row r="17" spans="1:31" ht="15.95" customHeight="1" x14ac:dyDescent="0.15">
      <c r="A17" s="344" t="s">
        <v>512</v>
      </c>
      <c r="B17" s="476"/>
      <c r="C17" s="99"/>
      <c r="D17" s="99"/>
      <c r="E17" s="512"/>
      <c r="F17" s="35" t="s">
        <v>281</v>
      </c>
      <c r="G17" s="56" t="s">
        <v>58</v>
      </c>
      <c r="H17" s="175">
        <v>1050</v>
      </c>
      <c r="I17" s="154"/>
      <c r="J17" s="35" t="s">
        <v>280</v>
      </c>
      <c r="K17" s="56" t="s">
        <v>597</v>
      </c>
      <c r="L17" s="175">
        <v>1350</v>
      </c>
      <c r="M17" s="154"/>
      <c r="N17" s="35"/>
      <c r="O17" s="56"/>
      <c r="P17" s="175"/>
      <c r="Q17" s="478"/>
      <c r="R17" s="35"/>
      <c r="S17" s="56"/>
      <c r="T17" s="175"/>
      <c r="U17" s="478"/>
      <c r="V17" s="35"/>
      <c r="W17" s="56"/>
      <c r="X17" s="175"/>
      <c r="Y17" s="478"/>
      <c r="Z17" s="35" t="s">
        <v>279</v>
      </c>
      <c r="AA17" s="56" t="s">
        <v>1089</v>
      </c>
      <c r="AB17" s="175">
        <v>250</v>
      </c>
      <c r="AC17" s="136"/>
      <c r="AD17" s="33" t="s">
        <v>790</v>
      </c>
      <c r="AE17" s="31"/>
    </row>
    <row r="18" spans="1:31" s="34" customFormat="1" ht="15.95" customHeight="1" x14ac:dyDescent="0.15">
      <c r="A18" s="344" t="s">
        <v>512</v>
      </c>
      <c r="B18" s="35" t="s">
        <v>1184</v>
      </c>
      <c r="C18" s="56" t="s">
        <v>59</v>
      </c>
      <c r="D18" s="172">
        <v>1150</v>
      </c>
      <c r="E18" s="154"/>
      <c r="F18" s="35"/>
      <c r="G18" s="56"/>
      <c r="H18" s="175"/>
      <c r="I18" s="477"/>
      <c r="J18" s="35"/>
      <c r="K18" s="56"/>
      <c r="L18" s="175"/>
      <c r="M18" s="477"/>
      <c r="N18" s="35"/>
      <c r="O18" s="56"/>
      <c r="P18" s="175" t="s">
        <v>57</v>
      </c>
      <c r="Q18" s="478"/>
      <c r="R18" s="35"/>
      <c r="S18" s="56"/>
      <c r="T18" s="175" t="s">
        <v>57</v>
      </c>
      <c r="U18" s="478"/>
      <c r="V18" s="35"/>
      <c r="W18" s="56"/>
      <c r="X18" s="175"/>
      <c r="Y18" s="478"/>
      <c r="Z18" s="35" t="s">
        <v>1184</v>
      </c>
      <c r="AA18" s="56" t="s">
        <v>1096</v>
      </c>
      <c r="AB18" s="175">
        <v>100</v>
      </c>
      <c r="AC18" s="136"/>
      <c r="AD18" s="33"/>
    </row>
    <row r="19" spans="1:31" s="34" customFormat="1" ht="15.95" customHeight="1" x14ac:dyDescent="0.15">
      <c r="A19" s="344" t="s">
        <v>512</v>
      </c>
      <c r="B19" s="35" t="s">
        <v>947</v>
      </c>
      <c r="C19" s="56" t="s">
        <v>60</v>
      </c>
      <c r="D19" s="166">
        <v>2150</v>
      </c>
      <c r="E19" s="154"/>
      <c r="F19" s="35"/>
      <c r="G19" s="56"/>
      <c r="H19" s="175"/>
      <c r="I19" s="477"/>
      <c r="J19" s="35"/>
      <c r="K19" s="56"/>
      <c r="L19" s="175"/>
      <c r="M19" s="477"/>
      <c r="N19" s="35"/>
      <c r="O19" s="56"/>
      <c r="P19" s="175" t="s">
        <v>57</v>
      </c>
      <c r="Q19" s="478"/>
      <c r="R19" s="35"/>
      <c r="S19" s="56"/>
      <c r="T19" s="175" t="s">
        <v>57</v>
      </c>
      <c r="U19" s="478"/>
      <c r="V19" s="35"/>
      <c r="W19" s="56"/>
      <c r="X19" s="175"/>
      <c r="Y19" s="478"/>
      <c r="Z19" s="35" t="s">
        <v>947</v>
      </c>
      <c r="AA19" s="56" t="s">
        <v>1094</v>
      </c>
      <c r="AB19" s="175">
        <v>150</v>
      </c>
      <c r="AC19" s="136"/>
      <c r="AD19" s="33"/>
    </row>
    <row r="20" spans="1:31" s="34" customFormat="1" ht="15.95" customHeight="1" x14ac:dyDescent="0.15">
      <c r="A20" s="344" t="s">
        <v>512</v>
      </c>
      <c r="B20" s="35" t="s">
        <v>305</v>
      </c>
      <c r="C20" s="56" t="s">
        <v>81</v>
      </c>
      <c r="D20" s="166">
        <v>1700</v>
      </c>
      <c r="E20" s="154"/>
      <c r="F20" s="35"/>
      <c r="G20" s="56"/>
      <c r="H20" s="175" t="s">
        <v>57</v>
      </c>
      <c r="I20" s="478"/>
      <c r="J20" s="35"/>
      <c r="K20" s="56"/>
      <c r="L20" s="451"/>
      <c r="M20" s="478"/>
      <c r="N20" s="35"/>
      <c r="O20" s="56"/>
      <c r="P20" s="175" t="s">
        <v>57</v>
      </c>
      <c r="Q20" s="478"/>
      <c r="R20" s="35"/>
      <c r="S20" s="56"/>
      <c r="T20" s="175" t="s">
        <v>57</v>
      </c>
      <c r="U20" s="478"/>
      <c r="V20" s="35"/>
      <c r="W20" s="56"/>
      <c r="X20" s="175"/>
      <c r="Y20" s="478"/>
      <c r="Z20" s="35"/>
      <c r="AA20" s="56"/>
      <c r="AB20" s="175"/>
      <c r="AC20" s="136"/>
      <c r="AD20" s="33"/>
    </row>
    <row r="21" spans="1:31" s="34" customFormat="1" ht="15.95" customHeight="1" x14ac:dyDescent="0.15">
      <c r="A21" s="344" t="s">
        <v>512</v>
      </c>
      <c r="B21" s="38" t="s">
        <v>1020</v>
      </c>
      <c r="C21" s="57" t="s">
        <v>54</v>
      </c>
      <c r="D21" s="168">
        <v>1750</v>
      </c>
      <c r="E21" s="154"/>
      <c r="F21" s="38"/>
      <c r="G21" s="57"/>
      <c r="H21" s="179" t="s">
        <v>57</v>
      </c>
      <c r="I21" s="498"/>
      <c r="J21" s="38"/>
      <c r="K21" s="57"/>
      <c r="L21" s="179"/>
      <c r="M21" s="498"/>
      <c r="N21" s="38"/>
      <c r="O21" s="57"/>
      <c r="P21" s="179" t="s">
        <v>57</v>
      </c>
      <c r="Q21" s="498"/>
      <c r="R21" s="38"/>
      <c r="S21" s="57"/>
      <c r="T21" s="179" t="s">
        <v>57</v>
      </c>
      <c r="U21" s="498"/>
      <c r="V21" s="38"/>
      <c r="W21" s="57"/>
      <c r="X21" s="179"/>
      <c r="Y21" s="498"/>
      <c r="Z21" s="38"/>
      <c r="AA21" s="57"/>
      <c r="AB21" s="179"/>
      <c r="AC21" s="137"/>
      <c r="AD21" s="33"/>
    </row>
    <row r="22" spans="1:31" s="34" customFormat="1" ht="15.95" customHeight="1" x14ac:dyDescent="0.15">
      <c r="A22" s="344"/>
      <c r="B22" s="496"/>
      <c r="C22" s="425" t="s">
        <v>885</v>
      </c>
      <c r="D22" s="497">
        <f>SUM(D16:D21)</f>
        <v>10100</v>
      </c>
      <c r="E22" s="500">
        <f>SUM(E16:E21)</f>
        <v>0</v>
      </c>
      <c r="F22" s="496"/>
      <c r="G22" s="425" t="s">
        <v>885</v>
      </c>
      <c r="H22" s="497">
        <f>SUM(H16:H21)</f>
        <v>2750</v>
      </c>
      <c r="I22" s="500">
        <f>SUM(I16:I21)</f>
        <v>0</v>
      </c>
      <c r="J22" s="496"/>
      <c r="K22" s="425" t="s">
        <v>885</v>
      </c>
      <c r="L22" s="497">
        <f>SUM(L16:L21)</f>
        <v>1900</v>
      </c>
      <c r="M22" s="500">
        <f>SUM(M16:M21)</f>
        <v>0</v>
      </c>
      <c r="N22" s="496"/>
      <c r="O22" s="425"/>
      <c r="P22" s="497"/>
      <c r="Q22" s="500"/>
      <c r="R22" s="496"/>
      <c r="S22" s="78"/>
      <c r="T22" s="497"/>
      <c r="U22" s="500"/>
      <c r="V22" s="496"/>
      <c r="W22" s="78"/>
      <c r="X22" s="497"/>
      <c r="Y22" s="500"/>
      <c r="Z22" s="496"/>
      <c r="AA22" s="425" t="s">
        <v>701</v>
      </c>
      <c r="AB22" s="497">
        <f>SUM(AB16:AB21)</f>
        <v>750</v>
      </c>
      <c r="AC22" s="500">
        <f>SUM(AC16:AC21)</f>
        <v>0</v>
      </c>
      <c r="AD22" s="33"/>
    </row>
    <row r="23" spans="1:31" ht="15.95" customHeight="1" x14ac:dyDescent="0.15">
      <c r="A23" s="344"/>
      <c r="B23" s="504" t="s">
        <v>901</v>
      </c>
      <c r="C23" s="425"/>
      <c r="D23" s="170">
        <f>D14+D22</f>
        <v>19400</v>
      </c>
      <c r="E23" s="499">
        <f>E14+E22</f>
        <v>0</v>
      </c>
      <c r="F23" s="504" t="s">
        <v>902</v>
      </c>
      <c r="G23" s="425"/>
      <c r="H23" s="170">
        <f>H14+H22</f>
        <v>5050</v>
      </c>
      <c r="I23" s="499">
        <f>I14+I22</f>
        <v>0</v>
      </c>
      <c r="J23" s="504" t="s">
        <v>902</v>
      </c>
      <c r="K23" s="425"/>
      <c r="L23" s="170">
        <f>L14+L22</f>
        <v>4700</v>
      </c>
      <c r="M23" s="499">
        <f>M14+M22</f>
        <v>0</v>
      </c>
      <c r="N23" s="504"/>
      <c r="O23" s="425"/>
      <c r="P23" s="170"/>
      <c r="Q23" s="499"/>
      <c r="R23" s="504"/>
      <c r="S23" s="425"/>
      <c r="T23" s="170"/>
      <c r="U23" s="499"/>
      <c r="V23" s="44"/>
      <c r="W23" s="425"/>
      <c r="X23" s="170"/>
      <c r="Y23" s="499"/>
      <c r="Z23" s="504" t="s">
        <v>902</v>
      </c>
      <c r="AA23" s="425"/>
      <c r="AB23" s="170">
        <f>AB14+AB22</f>
        <v>1350</v>
      </c>
      <c r="AC23" s="501">
        <f>AC14+AC22</f>
        <v>0</v>
      </c>
      <c r="AD23" s="33"/>
      <c r="AE23" s="31"/>
    </row>
    <row r="24" spans="1:31" s="34" customFormat="1" ht="15.95" customHeight="1" x14ac:dyDescent="0.15">
      <c r="A24" s="344"/>
      <c r="B24" s="517" t="s">
        <v>1123</v>
      </c>
      <c r="C24" s="479"/>
      <c r="D24" s="480"/>
      <c r="E24" s="473"/>
      <c r="F24" s="481"/>
      <c r="G24" s="479"/>
      <c r="H24" s="482"/>
      <c r="I24" s="474"/>
      <c r="J24" s="481"/>
      <c r="K24" s="479"/>
      <c r="L24" s="483" t="s">
        <v>903</v>
      </c>
      <c r="M24" s="474">
        <f>D35+H35+L35+P35+T35+X35+AB35</f>
        <v>18150</v>
      </c>
      <c r="N24" s="481"/>
      <c r="O24" s="479"/>
      <c r="P24" s="483" t="s">
        <v>904</v>
      </c>
      <c r="Q24" s="475">
        <f>E35+I35+M35+Q35+U35+Y35+AC35</f>
        <v>0</v>
      </c>
      <c r="R24" s="484"/>
      <c r="S24" s="485"/>
      <c r="T24" s="486"/>
      <c r="U24" s="487"/>
      <c r="V24" s="488"/>
      <c r="W24" s="489"/>
      <c r="X24" s="490"/>
      <c r="Y24" s="491"/>
      <c r="Z24" s="488"/>
      <c r="AA24" s="489"/>
      <c r="AB24" s="490"/>
      <c r="AC24" s="492"/>
      <c r="AD24" s="33"/>
    </row>
    <row r="25" spans="1:31" s="34" customFormat="1" ht="15.95" customHeight="1" x14ac:dyDescent="0.15">
      <c r="A25" s="344" t="s">
        <v>512</v>
      </c>
      <c r="B25" s="35" t="s">
        <v>1109</v>
      </c>
      <c r="C25" s="56" t="s">
        <v>58</v>
      </c>
      <c r="D25" s="172">
        <v>900</v>
      </c>
      <c r="E25" s="154"/>
      <c r="F25" s="476"/>
      <c r="G25" s="99"/>
      <c r="H25" s="99"/>
      <c r="I25" s="511"/>
      <c r="J25" s="476"/>
      <c r="K25" s="99"/>
      <c r="L25" s="99"/>
      <c r="M25" s="511"/>
      <c r="N25" s="476"/>
      <c r="O25" s="99"/>
      <c r="P25" s="518" t="s">
        <v>932</v>
      </c>
      <c r="Q25" s="511"/>
      <c r="R25" s="476"/>
      <c r="S25" s="99"/>
      <c r="T25" s="503" t="s">
        <v>806</v>
      </c>
      <c r="U25" s="511"/>
      <c r="V25" s="476"/>
      <c r="W25" s="99"/>
      <c r="X25" s="99"/>
      <c r="Y25" s="511"/>
      <c r="Z25" s="476"/>
      <c r="AA25" s="99"/>
      <c r="AB25" s="99"/>
      <c r="AC25" s="530"/>
      <c r="AD25" s="33"/>
    </row>
    <row r="26" spans="1:31" s="34" customFormat="1" ht="15.95" customHeight="1" x14ac:dyDescent="0.15">
      <c r="A26" s="344" t="s">
        <v>512</v>
      </c>
      <c r="B26" s="35" t="s">
        <v>991</v>
      </c>
      <c r="C26" s="56" t="s">
        <v>76</v>
      </c>
      <c r="D26" s="166">
        <v>3150</v>
      </c>
      <c r="E26" s="154"/>
      <c r="F26" s="35" t="s">
        <v>310</v>
      </c>
      <c r="G26" s="56" t="s">
        <v>76</v>
      </c>
      <c r="H26" s="175">
        <v>900</v>
      </c>
      <c r="I26" s="154"/>
      <c r="J26" s="35" t="s">
        <v>529</v>
      </c>
      <c r="K26" s="56" t="s">
        <v>76</v>
      </c>
      <c r="L26" s="175">
        <v>1000</v>
      </c>
      <c r="M26" s="154"/>
      <c r="N26" s="35"/>
      <c r="O26" s="56"/>
      <c r="P26" s="175" t="s">
        <v>57</v>
      </c>
      <c r="Q26" s="136"/>
      <c r="R26" s="35"/>
      <c r="S26" s="56"/>
      <c r="T26" s="175" t="s">
        <v>914</v>
      </c>
      <c r="U26" s="136"/>
      <c r="V26" s="35"/>
      <c r="W26" s="56"/>
      <c r="X26" s="175"/>
      <c r="Y26" s="136"/>
      <c r="Z26" s="35" t="s">
        <v>310</v>
      </c>
      <c r="AA26" s="56" t="s">
        <v>77</v>
      </c>
      <c r="AB26" s="175">
        <v>300</v>
      </c>
      <c r="AC26" s="154"/>
      <c r="AD26" s="33"/>
    </row>
    <row r="27" spans="1:31" s="34" customFormat="1" ht="15.95" customHeight="1" x14ac:dyDescent="0.15">
      <c r="A27" s="344" t="s">
        <v>512</v>
      </c>
      <c r="B27" s="35" t="s">
        <v>302</v>
      </c>
      <c r="C27" s="56" t="s">
        <v>78</v>
      </c>
      <c r="D27" s="166">
        <v>700</v>
      </c>
      <c r="E27" s="154"/>
      <c r="F27" s="35"/>
      <c r="G27" s="56"/>
      <c r="H27" s="175"/>
      <c r="I27" s="136"/>
      <c r="J27" s="35"/>
      <c r="K27" s="56"/>
      <c r="L27" s="175"/>
      <c r="M27" s="136"/>
      <c r="N27" s="35"/>
      <c r="O27" s="56"/>
      <c r="P27" s="175" t="s">
        <v>57</v>
      </c>
      <c r="Q27" s="136"/>
      <c r="R27" s="35"/>
      <c r="S27" s="56"/>
      <c r="T27" s="175" t="s">
        <v>57</v>
      </c>
      <c r="U27" s="136"/>
      <c r="V27" s="35"/>
      <c r="W27" s="56"/>
      <c r="X27" s="175"/>
      <c r="Y27" s="136"/>
      <c r="Z27" s="35"/>
      <c r="AA27" s="56"/>
      <c r="AB27" s="175"/>
      <c r="AC27" s="136"/>
      <c r="AD27" s="33"/>
    </row>
    <row r="28" spans="1:31" s="34" customFormat="1" ht="15.95" customHeight="1" x14ac:dyDescent="0.15">
      <c r="A28" s="344" t="s">
        <v>512</v>
      </c>
      <c r="B28" s="35" t="s">
        <v>1159</v>
      </c>
      <c r="C28" s="56" t="s">
        <v>79</v>
      </c>
      <c r="D28" s="166">
        <v>1300</v>
      </c>
      <c r="E28" s="154"/>
      <c r="F28" s="35" t="s">
        <v>311</v>
      </c>
      <c r="G28" s="56" t="s">
        <v>79</v>
      </c>
      <c r="H28" s="175">
        <v>700</v>
      </c>
      <c r="I28" s="154"/>
      <c r="J28" s="35" t="s">
        <v>530</v>
      </c>
      <c r="K28" s="56" t="s">
        <v>79</v>
      </c>
      <c r="L28" s="175">
        <v>350</v>
      </c>
      <c r="M28" s="154"/>
      <c r="N28" s="35"/>
      <c r="O28" s="56"/>
      <c r="P28" s="175" t="s">
        <v>57</v>
      </c>
      <c r="Q28" s="136"/>
      <c r="R28" s="35"/>
      <c r="S28" s="56"/>
      <c r="T28" s="175" t="s">
        <v>57</v>
      </c>
      <c r="U28" s="136"/>
      <c r="V28" s="35"/>
      <c r="W28" s="56"/>
      <c r="X28" s="175"/>
      <c r="Y28" s="136"/>
      <c r="Z28" s="35" t="s">
        <v>311</v>
      </c>
      <c r="AA28" s="56" t="s">
        <v>740</v>
      </c>
      <c r="AB28" s="175">
        <v>100</v>
      </c>
      <c r="AC28" s="154"/>
      <c r="AD28" s="33"/>
    </row>
    <row r="29" spans="1:31" s="34" customFormat="1" ht="15.95" customHeight="1" x14ac:dyDescent="0.15">
      <c r="A29" s="344" t="s">
        <v>512</v>
      </c>
      <c r="B29" s="35" t="s">
        <v>303</v>
      </c>
      <c r="C29" s="56" t="s">
        <v>589</v>
      </c>
      <c r="D29" s="166">
        <v>1000</v>
      </c>
      <c r="E29" s="154"/>
      <c r="F29" s="35"/>
      <c r="G29" s="56"/>
      <c r="H29" s="175"/>
      <c r="I29" s="136"/>
      <c r="J29" s="35"/>
      <c r="K29" s="56"/>
      <c r="L29" s="175"/>
      <c r="M29" s="136"/>
      <c r="N29" s="35"/>
      <c r="O29" s="56"/>
      <c r="P29" s="175" t="s">
        <v>57</v>
      </c>
      <c r="Q29" s="136"/>
      <c r="R29" s="35"/>
      <c r="S29" s="56"/>
      <c r="T29" s="175" t="s">
        <v>57</v>
      </c>
      <c r="U29" s="136"/>
      <c r="V29" s="35"/>
      <c r="W29" s="56"/>
      <c r="X29" s="175"/>
      <c r="Y29" s="136"/>
      <c r="Z29" s="35"/>
      <c r="AA29" s="56"/>
      <c r="AB29" s="175"/>
      <c r="AC29" s="136"/>
      <c r="AD29" s="33"/>
    </row>
    <row r="30" spans="1:31" s="34" customFormat="1" ht="15.95" customHeight="1" x14ac:dyDescent="0.15">
      <c r="A30" s="344" t="s">
        <v>512</v>
      </c>
      <c r="B30" s="35" t="s">
        <v>304</v>
      </c>
      <c r="C30" s="56" t="s">
        <v>590</v>
      </c>
      <c r="D30" s="166">
        <v>1550</v>
      </c>
      <c r="E30" s="154"/>
      <c r="F30" s="35"/>
      <c r="G30" s="56"/>
      <c r="H30" s="175" t="s">
        <v>57</v>
      </c>
      <c r="I30" s="136"/>
      <c r="J30" s="35"/>
      <c r="K30" s="56"/>
      <c r="L30" s="175"/>
      <c r="M30" s="136"/>
      <c r="N30" s="35"/>
      <c r="O30" s="56"/>
      <c r="P30" s="175" t="s">
        <v>57</v>
      </c>
      <c r="Q30" s="136"/>
      <c r="R30" s="35"/>
      <c r="S30" s="56"/>
      <c r="T30" s="175" t="s">
        <v>57</v>
      </c>
      <c r="U30" s="136"/>
      <c r="V30" s="35"/>
      <c r="W30" s="56"/>
      <c r="X30" s="175"/>
      <c r="Y30" s="136"/>
      <c r="Z30" s="35"/>
      <c r="AA30" s="56"/>
      <c r="AB30" s="175"/>
      <c r="AC30" s="136"/>
      <c r="AD30" s="33"/>
    </row>
    <row r="31" spans="1:31" s="34" customFormat="1" ht="15.95" customHeight="1" x14ac:dyDescent="0.15">
      <c r="A31" s="344" t="s">
        <v>512</v>
      </c>
      <c r="B31" s="35" t="s">
        <v>1202</v>
      </c>
      <c r="C31" s="56" t="s">
        <v>80</v>
      </c>
      <c r="D31" s="166">
        <v>1650</v>
      </c>
      <c r="E31" s="154"/>
      <c r="F31" s="35"/>
      <c r="G31" s="56"/>
      <c r="H31" s="175"/>
      <c r="I31" s="136"/>
      <c r="J31" s="35"/>
      <c r="K31" s="56"/>
      <c r="L31" s="175"/>
      <c r="M31" s="136"/>
      <c r="N31" s="35"/>
      <c r="O31" s="56"/>
      <c r="P31" s="175" t="s">
        <v>57</v>
      </c>
      <c r="Q31" s="136"/>
      <c r="R31" s="35"/>
      <c r="S31" s="56"/>
      <c r="T31" s="175" t="s">
        <v>57</v>
      </c>
      <c r="U31" s="136"/>
      <c r="V31" s="35"/>
      <c r="W31" s="56"/>
      <c r="X31" s="175"/>
      <c r="Y31" s="136"/>
      <c r="Z31" s="35"/>
      <c r="AA31" s="56"/>
      <c r="AB31" s="175"/>
      <c r="AC31" s="136"/>
      <c r="AD31" s="33"/>
    </row>
    <row r="32" spans="1:31" s="34" customFormat="1" ht="15.95" customHeight="1" x14ac:dyDescent="0.15">
      <c r="A32" s="344" t="s">
        <v>512</v>
      </c>
      <c r="B32" s="35" t="s">
        <v>1027</v>
      </c>
      <c r="C32" s="56" t="s">
        <v>82</v>
      </c>
      <c r="D32" s="175">
        <v>900</v>
      </c>
      <c r="E32" s="154"/>
      <c r="F32" s="35"/>
      <c r="G32" s="56"/>
      <c r="H32" s="175" t="s">
        <v>57</v>
      </c>
      <c r="I32" s="136"/>
      <c r="J32" s="35"/>
      <c r="K32" s="56"/>
      <c r="L32" s="175"/>
      <c r="M32" s="136"/>
      <c r="N32" s="35"/>
      <c r="O32" s="56"/>
      <c r="P32" s="175" t="s">
        <v>57</v>
      </c>
      <c r="Q32" s="136"/>
      <c r="R32" s="35"/>
      <c r="S32" s="56"/>
      <c r="T32" s="175" t="s">
        <v>57</v>
      </c>
      <c r="U32" s="136"/>
      <c r="V32" s="35"/>
      <c r="W32" s="56"/>
      <c r="X32" s="175"/>
      <c r="Y32" s="136"/>
      <c r="Z32" s="35" t="s">
        <v>1027</v>
      </c>
      <c r="AA32" s="56" t="s">
        <v>1183</v>
      </c>
      <c r="AB32" s="175">
        <v>50</v>
      </c>
      <c r="AC32" s="136"/>
      <c r="AD32" s="33"/>
    </row>
    <row r="33" spans="1:30" s="34" customFormat="1" ht="15.95" customHeight="1" x14ac:dyDescent="0.15">
      <c r="A33" s="344" t="s">
        <v>512</v>
      </c>
      <c r="B33" s="35" t="s">
        <v>313</v>
      </c>
      <c r="C33" s="56" t="s">
        <v>778</v>
      </c>
      <c r="D33" s="166">
        <v>1250</v>
      </c>
      <c r="E33" s="154"/>
      <c r="F33" s="35"/>
      <c r="G33" s="56"/>
      <c r="H33" s="175" t="s">
        <v>57</v>
      </c>
      <c r="I33" s="136"/>
      <c r="J33" s="35" t="s">
        <v>532</v>
      </c>
      <c r="K33" s="56" t="s">
        <v>83</v>
      </c>
      <c r="L33" s="174">
        <v>750</v>
      </c>
      <c r="M33" s="154"/>
      <c r="N33" s="36"/>
      <c r="O33" s="58"/>
      <c r="P33" s="174" t="s">
        <v>57</v>
      </c>
      <c r="Q33" s="135"/>
      <c r="R33" s="36"/>
      <c r="S33" s="58"/>
      <c r="T33" s="174" t="s">
        <v>57</v>
      </c>
      <c r="U33" s="135"/>
      <c r="V33" s="198"/>
      <c r="W33" s="141"/>
      <c r="X33" s="141"/>
      <c r="Y33" s="135"/>
      <c r="Z33" s="36"/>
      <c r="AA33" s="58"/>
      <c r="AB33" s="174"/>
      <c r="AC33" s="135"/>
      <c r="AD33" s="33"/>
    </row>
    <row r="34" spans="1:30" s="34" customFormat="1" ht="15.95" customHeight="1" x14ac:dyDescent="0.15">
      <c r="A34" s="344" t="s">
        <v>512</v>
      </c>
      <c r="B34" s="38" t="s">
        <v>314</v>
      </c>
      <c r="C34" s="57" t="s">
        <v>779</v>
      </c>
      <c r="D34" s="168">
        <v>1600</v>
      </c>
      <c r="E34" s="154"/>
      <c r="F34" s="38"/>
      <c r="G34" s="57"/>
      <c r="H34" s="179" t="s">
        <v>57</v>
      </c>
      <c r="I34" s="137"/>
      <c r="J34" s="38"/>
      <c r="K34" s="57"/>
      <c r="L34" s="179"/>
      <c r="M34" s="137"/>
      <c r="N34" s="38"/>
      <c r="O34" s="57"/>
      <c r="P34" s="179" t="s">
        <v>57</v>
      </c>
      <c r="Q34" s="137"/>
      <c r="R34" s="38"/>
      <c r="S34" s="57"/>
      <c r="T34" s="179" t="s">
        <v>57</v>
      </c>
      <c r="U34" s="137"/>
      <c r="V34" s="196"/>
      <c r="W34" s="103"/>
      <c r="X34" s="103"/>
      <c r="Y34" s="137"/>
      <c r="Z34" s="38"/>
      <c r="AA34" s="57"/>
      <c r="AB34" s="179"/>
      <c r="AC34" s="137"/>
      <c r="AD34" s="29"/>
    </row>
    <row r="35" spans="1:30" s="34" customFormat="1" ht="15.95" customHeight="1" x14ac:dyDescent="0.15">
      <c r="A35" s="344"/>
      <c r="B35" s="504" t="s">
        <v>924</v>
      </c>
      <c r="C35" s="425"/>
      <c r="D35" s="170">
        <f>SUM(D25:D34)</f>
        <v>14000</v>
      </c>
      <c r="E35" s="499">
        <f>SUM(E25:E34)</f>
        <v>0</v>
      </c>
      <c r="F35" s="504" t="s">
        <v>924</v>
      </c>
      <c r="G35" s="425"/>
      <c r="H35" s="170">
        <f>SUM(H25:H34)</f>
        <v>1600</v>
      </c>
      <c r="I35" s="499">
        <f>SUM(I25:I34)</f>
        <v>0</v>
      </c>
      <c r="J35" s="504" t="s">
        <v>924</v>
      </c>
      <c r="K35" s="425"/>
      <c r="L35" s="170">
        <f>SUM(L25:L34)</f>
        <v>2100</v>
      </c>
      <c r="M35" s="499">
        <f>SUM(M25:M34)</f>
        <v>0</v>
      </c>
      <c r="N35" s="45"/>
      <c r="O35" s="78"/>
      <c r="P35" s="170"/>
      <c r="Q35" s="502"/>
      <c r="R35" s="45"/>
      <c r="S35" s="78"/>
      <c r="T35" s="170"/>
      <c r="U35" s="502"/>
      <c r="V35" s="45"/>
      <c r="W35" s="78"/>
      <c r="X35" s="170"/>
      <c r="Y35" s="502"/>
      <c r="Z35" s="504" t="s">
        <v>924</v>
      </c>
      <c r="AA35" s="425"/>
      <c r="AB35" s="170">
        <f>SUM(AB25:AB34)</f>
        <v>450</v>
      </c>
      <c r="AC35" s="501">
        <f>SUM(AC25:AC34)</f>
        <v>0</v>
      </c>
      <c r="AD35" s="29"/>
    </row>
    <row r="36" spans="1:30" s="34" customFormat="1" ht="15.95" customHeight="1" x14ac:dyDescent="0.15">
      <c r="B36" s="244" t="s">
        <v>57</v>
      </c>
      <c r="C36" s="6" t="s">
        <v>254</v>
      </c>
      <c r="D36" s="55"/>
      <c r="E36" s="61"/>
      <c r="F36" s="5"/>
      <c r="G36" s="54"/>
      <c r="H36" s="55"/>
      <c r="I36" s="61"/>
      <c r="J36" s="5"/>
      <c r="K36" s="54"/>
      <c r="L36" s="55"/>
      <c r="M36" s="61"/>
      <c r="N36" s="5"/>
      <c r="O36" s="54"/>
      <c r="P36" s="55"/>
      <c r="Q36" s="75"/>
      <c r="R36" s="5"/>
      <c r="S36" s="54"/>
      <c r="T36" s="74"/>
      <c r="U36" s="79"/>
      <c r="V36" s="3"/>
      <c r="W36" s="54"/>
      <c r="X36" s="55"/>
      <c r="Y36" s="61"/>
      <c r="Z36" s="3"/>
      <c r="AA36" s="54"/>
      <c r="AB36" s="55"/>
      <c r="AC36" s="80" t="s">
        <v>1011</v>
      </c>
      <c r="AD36" s="33"/>
    </row>
    <row r="37" spans="1:30" s="34" customFormat="1" ht="15.95" customHeight="1" x14ac:dyDescent="0.15">
      <c r="A37" s="26"/>
      <c r="B37" s="542" t="s">
        <v>1002</v>
      </c>
      <c r="C37" s="6" t="s">
        <v>1003</v>
      </c>
      <c r="D37" s="55"/>
      <c r="E37" s="61"/>
      <c r="F37" s="5"/>
      <c r="G37" s="54"/>
      <c r="H37" s="55"/>
      <c r="I37" s="61"/>
      <c r="J37" s="5"/>
      <c r="K37" s="54"/>
      <c r="L37" s="55"/>
      <c r="M37" s="61"/>
      <c r="N37" s="5"/>
      <c r="O37" s="54"/>
      <c r="P37" s="55"/>
      <c r="Q37" s="75"/>
      <c r="R37" s="5"/>
      <c r="S37" s="54"/>
      <c r="T37" s="55"/>
      <c r="U37" s="75"/>
      <c r="V37" s="3"/>
      <c r="W37" s="54"/>
      <c r="X37" s="55"/>
      <c r="Y37" s="61"/>
      <c r="Z37" s="3"/>
      <c r="AA37" s="54"/>
      <c r="AB37" s="55"/>
      <c r="AC37" s="75"/>
      <c r="AD37" s="33"/>
    </row>
    <row r="38" spans="1:30" s="34" customFormat="1" ht="15.95" customHeight="1" x14ac:dyDescent="0.15">
      <c r="A38" s="26"/>
      <c r="B38" s="3"/>
      <c r="C38" s="54"/>
      <c r="D38" s="55"/>
      <c r="E38" s="61"/>
      <c r="F38" s="5"/>
      <c r="G38" s="54"/>
      <c r="H38" s="55"/>
      <c r="I38" s="61"/>
      <c r="J38" s="5"/>
      <c r="K38" s="54"/>
      <c r="L38" s="55"/>
      <c r="M38" s="61"/>
      <c r="N38" s="5"/>
      <c r="O38" s="54"/>
      <c r="P38" s="55"/>
      <c r="Q38" s="75"/>
      <c r="R38" s="5"/>
      <c r="S38" s="54"/>
      <c r="T38" s="55"/>
      <c r="U38" s="75"/>
      <c r="V38" s="3"/>
      <c r="W38" s="54"/>
      <c r="X38" s="55"/>
      <c r="Y38" s="61"/>
      <c r="Z38" s="3"/>
      <c r="AA38" s="54"/>
      <c r="AB38" s="55"/>
      <c r="AC38" s="75"/>
      <c r="AD38" s="33"/>
    </row>
    <row r="39" spans="1:30" ht="15.95" customHeight="1" x14ac:dyDescent="0.15">
      <c r="AD39" s="33"/>
    </row>
    <row r="40" spans="1:30" x14ac:dyDescent="0.15">
      <c r="AD40" s="33"/>
    </row>
    <row r="41" spans="1:30" x14ac:dyDescent="0.15">
      <c r="AD41" s="33"/>
    </row>
    <row r="42" spans="1:30" x14ac:dyDescent="0.15">
      <c r="AD42" s="33"/>
    </row>
    <row r="43" spans="1:30" x14ac:dyDescent="0.15">
      <c r="AD43" s="33"/>
    </row>
    <row r="44" spans="1:30" x14ac:dyDescent="0.15">
      <c r="AD44" s="33"/>
    </row>
    <row r="45" spans="1:30" x14ac:dyDescent="0.15">
      <c r="AD45" s="33"/>
    </row>
    <row r="46" spans="1:30" x14ac:dyDescent="0.15">
      <c r="AD46" s="33"/>
    </row>
  </sheetData>
  <sheetProtection algorithmName="SHA-512" hashValue="ypYZ4M47tYOAT8e+mbImzVBzEZ+4P9tedFVUb8BhY8JKno2/Nnl/ouVM0HM28U8Tp8fNXUlgWdHDGd2XJ+ta3Q==" saltValue="7FKK70wrisaq48m/7BZmGQ==" spinCount="100000" sheet="1" objects="1" scenarios="1"/>
  <dataConsolidate/>
  <phoneticPr fontId="3"/>
  <dataValidations count="1">
    <dataValidation type="whole" allowBlank="1" showInputMessage="1" showErrorMessage="1" sqref="Y7 AC7 U7 Q7 M7 E7 Y15 AC15 U15 Q15 M15 E15 E24 U24 Y24 AC24 I24 M24 Q24" xr:uid="{00000000-0002-0000-03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54"/>
  <sheetViews>
    <sheetView topLeftCell="B5" zoomScale="90" zoomScaleNormal="75" zoomScaleSheetLayoutView="80" workbookViewId="0">
      <selection activeCell="E8" sqref="E8"/>
    </sheetView>
  </sheetViews>
  <sheetFormatPr defaultRowHeight="13.5" x14ac:dyDescent="0.15"/>
  <cols>
    <col min="1" max="1" width="6.6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2025年4月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164" t="s">
        <v>312</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809</v>
      </c>
      <c r="X5" s="189" t="s">
        <v>5</v>
      </c>
      <c r="Y5" s="190" t="s">
        <v>6</v>
      </c>
      <c r="Z5" s="187"/>
      <c r="AA5" s="188" t="s">
        <v>808</v>
      </c>
      <c r="AB5" s="189" t="s">
        <v>5</v>
      </c>
      <c r="AC5" s="190" t="s">
        <v>6</v>
      </c>
      <c r="AD5" s="191">
        <v>3</v>
      </c>
      <c r="AE5" s="31"/>
    </row>
    <row r="6" spans="1:31" ht="1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517" t="s">
        <v>1126</v>
      </c>
      <c r="C7" s="479"/>
      <c r="D7" s="480"/>
      <c r="E7" s="473"/>
      <c r="F7" s="481"/>
      <c r="G7" s="479"/>
      <c r="J7" s="481"/>
      <c r="K7" s="479"/>
      <c r="L7" s="483" t="s">
        <v>906</v>
      </c>
      <c r="M7" s="474">
        <f>D15+H15+L15+P15+T15+X15+AB15</f>
        <v>16900</v>
      </c>
      <c r="N7" s="481"/>
      <c r="O7" s="479"/>
      <c r="P7" s="483" t="s">
        <v>907</v>
      </c>
      <c r="Q7" s="475">
        <f>E15+I15+M15+Q15+U15+Y15+AC15</f>
        <v>0</v>
      </c>
      <c r="R7" s="484"/>
      <c r="S7" s="485"/>
      <c r="T7" s="486"/>
      <c r="U7" s="487"/>
      <c r="V7" s="488"/>
      <c r="W7" s="489"/>
      <c r="X7" s="490"/>
      <c r="Y7" s="491"/>
      <c r="Z7" s="488"/>
      <c r="AA7" s="489"/>
      <c r="AB7" s="490"/>
      <c r="AC7" s="492"/>
      <c r="AD7" s="29"/>
      <c r="AE7" s="31"/>
    </row>
    <row r="8" spans="1:31" s="34" customFormat="1" ht="15.95" customHeight="1" x14ac:dyDescent="0.15">
      <c r="A8" s="344" t="s">
        <v>512</v>
      </c>
      <c r="B8" s="35" t="s">
        <v>1172</v>
      </c>
      <c r="C8" s="56" t="s">
        <v>28</v>
      </c>
      <c r="D8" s="166">
        <v>2200</v>
      </c>
      <c r="E8" s="154"/>
      <c r="F8" s="35" t="s">
        <v>1173</v>
      </c>
      <c r="G8" s="56" t="s">
        <v>28</v>
      </c>
      <c r="H8" s="556">
        <v>400</v>
      </c>
      <c r="I8" s="154"/>
      <c r="J8" s="35" t="s">
        <v>286</v>
      </c>
      <c r="K8" s="56" t="s">
        <v>24</v>
      </c>
      <c r="L8" s="166">
        <v>300</v>
      </c>
      <c r="M8" s="154"/>
      <c r="N8" s="35" t="s">
        <v>290</v>
      </c>
      <c r="O8" s="56" t="s">
        <v>25</v>
      </c>
      <c r="P8" s="166">
        <v>1700</v>
      </c>
      <c r="Q8" s="154"/>
      <c r="R8" s="476"/>
      <c r="S8" s="99"/>
      <c r="T8" s="503" t="s">
        <v>914</v>
      </c>
      <c r="U8" s="511"/>
      <c r="V8" s="35"/>
      <c r="W8" s="56"/>
      <c r="X8" s="166"/>
      <c r="Y8" s="154"/>
      <c r="Z8" s="35" t="s">
        <v>290</v>
      </c>
      <c r="AA8" s="56" t="s">
        <v>23</v>
      </c>
      <c r="AB8" s="556">
        <v>300</v>
      </c>
      <c r="AC8" s="154"/>
      <c r="AD8" s="29" t="s">
        <v>293</v>
      </c>
    </row>
    <row r="9" spans="1:31" s="34" customFormat="1" ht="15.95" customHeight="1" x14ac:dyDescent="0.15">
      <c r="A9" s="344" t="s">
        <v>512</v>
      </c>
      <c r="B9" s="35" t="s">
        <v>760</v>
      </c>
      <c r="C9" s="56" t="s">
        <v>25</v>
      </c>
      <c r="D9" s="166">
        <v>2400</v>
      </c>
      <c r="E9" s="154"/>
      <c r="F9" s="36" t="s">
        <v>1165</v>
      </c>
      <c r="G9" s="56" t="s">
        <v>25</v>
      </c>
      <c r="H9" s="556">
        <v>500</v>
      </c>
      <c r="I9" s="154"/>
      <c r="J9" s="35" t="s">
        <v>287</v>
      </c>
      <c r="K9" s="56" t="s">
        <v>27</v>
      </c>
      <c r="L9" s="166">
        <v>500</v>
      </c>
      <c r="M9" s="154"/>
      <c r="N9" s="35"/>
      <c r="O9" s="56"/>
      <c r="P9" s="175" t="s">
        <v>806</v>
      </c>
      <c r="Q9" s="154"/>
      <c r="R9" s="35"/>
      <c r="S9" s="56"/>
      <c r="T9" s="175" t="s">
        <v>913</v>
      </c>
      <c r="U9" s="136"/>
      <c r="V9" s="35"/>
      <c r="W9" s="56"/>
      <c r="X9" s="166"/>
      <c r="Y9" s="154"/>
      <c r="Z9" s="35" t="s">
        <v>1172</v>
      </c>
      <c r="AA9" s="56" t="s">
        <v>1174</v>
      </c>
      <c r="AB9" s="166">
        <v>100</v>
      </c>
      <c r="AC9" s="154"/>
      <c r="AD9" s="33" t="s">
        <v>15</v>
      </c>
    </row>
    <row r="10" spans="1:31" s="34" customFormat="1" ht="15.95" customHeight="1" x14ac:dyDescent="0.15">
      <c r="A10" s="344" t="s">
        <v>512</v>
      </c>
      <c r="B10" s="35" t="s">
        <v>767</v>
      </c>
      <c r="C10" s="56" t="s">
        <v>282</v>
      </c>
      <c r="D10" s="166">
        <v>1400</v>
      </c>
      <c r="E10" s="154"/>
      <c r="F10" s="36" t="s">
        <v>1166</v>
      </c>
      <c r="G10" s="56" t="s">
        <v>282</v>
      </c>
      <c r="H10" s="556">
        <v>250</v>
      </c>
      <c r="I10" s="154"/>
      <c r="J10" s="35" t="s">
        <v>288</v>
      </c>
      <c r="K10" s="56" t="s">
        <v>22</v>
      </c>
      <c r="L10" s="166">
        <v>500</v>
      </c>
      <c r="M10" s="154"/>
      <c r="N10" s="476"/>
      <c r="O10" s="99"/>
      <c r="P10" s="175" t="s">
        <v>806</v>
      </c>
      <c r="Q10" s="511"/>
      <c r="R10" s="35"/>
      <c r="S10" s="56"/>
      <c r="T10" s="175" t="s">
        <v>913</v>
      </c>
      <c r="U10" s="136"/>
      <c r="V10" s="35"/>
      <c r="W10" s="56"/>
      <c r="X10" s="166"/>
      <c r="Y10" s="154"/>
      <c r="Z10" s="35" t="s">
        <v>760</v>
      </c>
      <c r="AA10" s="56" t="s">
        <v>1160</v>
      </c>
      <c r="AB10" s="166">
        <v>150</v>
      </c>
      <c r="AC10" s="154"/>
      <c r="AD10" s="33" t="s">
        <v>17</v>
      </c>
    </row>
    <row r="11" spans="1:31" s="34" customFormat="1" ht="15.95" customHeight="1" x14ac:dyDescent="0.15">
      <c r="A11" s="344" t="s">
        <v>512</v>
      </c>
      <c r="B11" s="35" t="s">
        <v>768</v>
      </c>
      <c r="C11" s="56" t="s">
        <v>26</v>
      </c>
      <c r="D11" s="166">
        <v>2100</v>
      </c>
      <c r="E11" s="154"/>
      <c r="F11" s="36" t="s">
        <v>1167</v>
      </c>
      <c r="G11" s="56" t="s">
        <v>26</v>
      </c>
      <c r="H11" s="556">
        <v>450</v>
      </c>
      <c r="I11" s="154"/>
      <c r="J11" s="35"/>
      <c r="K11" s="56"/>
      <c r="L11" s="175"/>
      <c r="M11" s="154"/>
      <c r="N11" s="476"/>
      <c r="O11" s="99"/>
      <c r="P11" s="175" t="s">
        <v>806</v>
      </c>
      <c r="Q11" s="511"/>
      <c r="R11" s="35"/>
      <c r="S11" s="56"/>
      <c r="T11" s="175" t="s">
        <v>913</v>
      </c>
      <c r="U11" s="136"/>
      <c r="V11" s="35"/>
      <c r="W11" s="56"/>
      <c r="X11" s="166"/>
      <c r="Y11" s="154"/>
      <c r="Z11" s="35" t="s">
        <v>767</v>
      </c>
      <c r="AA11" s="56" t="s">
        <v>1161</v>
      </c>
      <c r="AB11" s="166">
        <v>100</v>
      </c>
      <c r="AC11" s="154"/>
      <c r="AD11" s="33">
        <v>3</v>
      </c>
    </row>
    <row r="12" spans="1:31" s="34" customFormat="1" ht="15.95" customHeight="1" x14ac:dyDescent="0.15">
      <c r="A12" s="344" t="s">
        <v>512</v>
      </c>
      <c r="B12" s="35" t="s">
        <v>770</v>
      </c>
      <c r="C12" s="56" t="s">
        <v>30</v>
      </c>
      <c r="D12" s="166">
        <v>1200</v>
      </c>
      <c r="E12" s="154"/>
      <c r="F12" s="36" t="s">
        <v>1168</v>
      </c>
      <c r="G12" s="56" t="s">
        <v>30</v>
      </c>
      <c r="H12" s="556">
        <v>250</v>
      </c>
      <c r="I12" s="154"/>
      <c r="J12" s="35"/>
      <c r="K12" s="56"/>
      <c r="L12" s="175"/>
      <c r="M12" s="154"/>
      <c r="N12" s="35"/>
      <c r="O12" s="56"/>
      <c r="P12" s="175"/>
      <c r="Q12" s="136"/>
      <c r="R12" s="35"/>
      <c r="S12" s="56"/>
      <c r="T12" s="175" t="s">
        <v>913</v>
      </c>
      <c r="U12" s="136"/>
      <c r="V12" s="35"/>
      <c r="W12" s="56"/>
      <c r="X12" s="166" t="s">
        <v>1054</v>
      </c>
      <c r="Y12" s="154"/>
      <c r="Z12" s="35" t="s">
        <v>768</v>
      </c>
      <c r="AA12" s="56" t="s">
        <v>996</v>
      </c>
      <c r="AB12" s="556">
        <v>100</v>
      </c>
      <c r="AC12" s="154"/>
    </row>
    <row r="13" spans="1:31" ht="15.95" customHeight="1" x14ac:dyDescent="0.15">
      <c r="A13" s="344" t="s">
        <v>512</v>
      </c>
      <c r="B13" s="35" t="s">
        <v>769</v>
      </c>
      <c r="C13" s="56" t="s">
        <v>32</v>
      </c>
      <c r="D13" s="166">
        <v>1550</v>
      </c>
      <c r="E13" s="154"/>
      <c r="F13" s="36" t="s">
        <v>1169</v>
      </c>
      <c r="G13" s="56" t="s">
        <v>32</v>
      </c>
      <c r="H13" s="556">
        <v>250</v>
      </c>
      <c r="I13" s="154"/>
      <c r="J13" s="476"/>
      <c r="K13" s="99"/>
      <c r="L13" s="99"/>
      <c r="M13" s="511"/>
      <c r="N13" s="476"/>
      <c r="O13" s="99"/>
      <c r="P13" s="99"/>
      <c r="Q13" s="511"/>
      <c r="R13" s="476"/>
      <c r="S13" s="99"/>
      <c r="T13" s="503" t="s">
        <v>915</v>
      </c>
      <c r="U13" s="511"/>
      <c r="V13" s="35"/>
      <c r="W13" s="56"/>
      <c r="X13" s="166"/>
      <c r="Y13" s="154"/>
      <c r="Z13" s="35" t="s">
        <v>770</v>
      </c>
      <c r="AA13" s="56" t="s">
        <v>869</v>
      </c>
      <c r="AB13" s="556">
        <v>100</v>
      </c>
      <c r="AC13" s="154"/>
      <c r="AD13" s="251" t="s">
        <v>793</v>
      </c>
      <c r="AE13" s="31"/>
    </row>
    <row r="14" spans="1:31" s="34" customFormat="1" ht="15.95" customHeight="1" x14ac:dyDescent="0.15">
      <c r="A14" s="344" t="s">
        <v>512</v>
      </c>
      <c r="B14" s="48"/>
      <c r="C14" s="77"/>
      <c r="D14" s="201"/>
      <c r="E14" s="525"/>
      <c r="F14" s="547"/>
      <c r="G14" s="548"/>
      <c r="H14" s="548"/>
      <c r="I14" s="549"/>
      <c r="J14" s="547"/>
      <c r="K14" s="548"/>
      <c r="L14" s="548"/>
      <c r="M14" s="549"/>
      <c r="N14" s="547"/>
      <c r="O14" s="548"/>
      <c r="P14" s="548"/>
      <c r="Q14" s="549"/>
      <c r="R14" s="48"/>
      <c r="S14" s="77"/>
      <c r="T14" s="203"/>
      <c r="U14" s="202"/>
      <c r="V14" s="48"/>
      <c r="W14" s="77"/>
      <c r="X14" s="201"/>
      <c r="Y14" s="525"/>
      <c r="Z14" s="35" t="s">
        <v>769</v>
      </c>
      <c r="AA14" s="551" t="s">
        <v>958</v>
      </c>
      <c r="AB14" s="556">
        <v>100</v>
      </c>
      <c r="AC14" s="550"/>
      <c r="AD14" s="251" t="s">
        <v>790</v>
      </c>
    </row>
    <row r="15" spans="1:31" s="34" customFormat="1" ht="15.95" customHeight="1" x14ac:dyDescent="0.15">
      <c r="A15" s="344"/>
      <c r="B15" s="496"/>
      <c r="C15" s="425" t="s">
        <v>885</v>
      </c>
      <c r="D15" s="497">
        <f>SUM(D8:D14)</f>
        <v>10850</v>
      </c>
      <c r="E15" s="500">
        <f>SUM(E8:E14)</f>
        <v>0</v>
      </c>
      <c r="F15" s="496"/>
      <c r="G15" s="425" t="s">
        <v>701</v>
      </c>
      <c r="H15" s="497">
        <f>SUM(H8:H14)</f>
        <v>2100</v>
      </c>
      <c r="I15" s="500">
        <f>SUM(I8:I14)</f>
        <v>0</v>
      </c>
      <c r="J15" s="496"/>
      <c r="K15" s="425" t="s">
        <v>885</v>
      </c>
      <c r="L15" s="497">
        <f>SUM(L8:L14)</f>
        <v>1300</v>
      </c>
      <c r="M15" s="500">
        <f>SUM(M8:M14)</f>
        <v>0</v>
      </c>
      <c r="N15" s="496"/>
      <c r="O15" s="425" t="s">
        <v>885</v>
      </c>
      <c r="P15" s="497">
        <f>SUM(P8:P14)</f>
        <v>1700</v>
      </c>
      <c r="Q15" s="500">
        <f>SUM(Q8:Q14)</f>
        <v>0</v>
      </c>
      <c r="R15" s="496"/>
      <c r="S15" s="78"/>
      <c r="T15" s="497"/>
      <c r="U15" s="500"/>
      <c r="V15" s="496"/>
      <c r="W15" s="78"/>
      <c r="X15" s="497"/>
      <c r="Y15" s="500"/>
      <c r="Z15" s="496"/>
      <c r="AA15" s="425" t="s">
        <v>885</v>
      </c>
      <c r="AB15" s="497">
        <f>SUM(AB8:AB14)</f>
        <v>950</v>
      </c>
      <c r="AC15" s="500">
        <f>SUM(AC8:AC14)</f>
        <v>0</v>
      </c>
      <c r="AD15" s="33"/>
    </row>
    <row r="16" spans="1:31" s="34" customFormat="1" ht="15.95" customHeight="1" x14ac:dyDescent="0.15">
      <c r="A16" s="344"/>
      <c r="B16" s="516" t="s">
        <v>1125</v>
      </c>
      <c r="C16" s="63"/>
      <c r="D16" s="171"/>
      <c r="E16" s="173"/>
      <c r="F16" s="100"/>
      <c r="G16" s="63"/>
      <c r="H16" s="182"/>
      <c r="I16" s="183"/>
      <c r="J16" s="100"/>
      <c r="K16" s="63"/>
      <c r="L16" s="455" t="s">
        <v>908</v>
      </c>
      <c r="M16" s="183">
        <f>D23+H23+L23+P23+T23+X23+AB23</f>
        <v>14500</v>
      </c>
      <c r="N16" s="100"/>
      <c r="O16" s="63"/>
      <c r="P16" s="455" t="s">
        <v>909</v>
      </c>
      <c r="Q16" s="294">
        <f>E23+I23+M23+Q23+U23+Y23+AC23</f>
        <v>0</v>
      </c>
      <c r="R16" s="101"/>
      <c r="S16" s="64"/>
      <c r="T16" s="176"/>
      <c r="U16" s="177"/>
      <c r="V16" s="289"/>
      <c r="W16" s="290"/>
      <c r="X16" s="291"/>
      <c r="Y16" s="292"/>
      <c r="Z16" s="289"/>
      <c r="AA16" s="290"/>
      <c r="AB16" s="291"/>
      <c r="AC16" s="293"/>
      <c r="AD16" s="251" t="s">
        <v>916</v>
      </c>
    </row>
    <row r="17" spans="1:31" s="34" customFormat="1" ht="15.95" customHeight="1" x14ac:dyDescent="0.15">
      <c r="A17" s="344" t="s">
        <v>512</v>
      </c>
      <c r="B17" s="35" t="s">
        <v>300</v>
      </c>
      <c r="C17" s="56" t="s">
        <v>988</v>
      </c>
      <c r="D17" s="166">
        <v>2900</v>
      </c>
      <c r="E17" s="154"/>
      <c r="F17" s="35" t="s">
        <v>309</v>
      </c>
      <c r="G17" s="56" t="s">
        <v>1042</v>
      </c>
      <c r="H17" s="175">
        <v>2600</v>
      </c>
      <c r="I17" s="154"/>
      <c r="J17" s="35" t="s">
        <v>528</v>
      </c>
      <c r="K17" s="56" t="s">
        <v>71</v>
      </c>
      <c r="L17" s="175">
        <v>1000</v>
      </c>
      <c r="M17" s="154"/>
      <c r="N17" s="35"/>
      <c r="O17" s="56"/>
      <c r="P17" s="175" t="s">
        <v>806</v>
      </c>
      <c r="Q17" s="154"/>
      <c r="R17" s="35"/>
      <c r="S17" s="56"/>
      <c r="T17" s="175" t="s">
        <v>914</v>
      </c>
      <c r="U17" s="136"/>
      <c r="V17" s="35"/>
      <c r="W17" s="56"/>
      <c r="X17" s="175"/>
      <c r="Y17" s="136"/>
      <c r="Z17" s="35" t="s">
        <v>300</v>
      </c>
      <c r="AA17" s="56" t="s">
        <v>1090</v>
      </c>
      <c r="AB17" s="175">
        <v>150</v>
      </c>
      <c r="AC17" s="154"/>
      <c r="AD17" s="251" t="s">
        <v>917</v>
      </c>
    </row>
    <row r="18" spans="1:31" s="34" customFormat="1" ht="15.95" customHeight="1" x14ac:dyDescent="0.15">
      <c r="A18" s="344" t="s">
        <v>512</v>
      </c>
      <c r="B18" s="35" t="s">
        <v>989</v>
      </c>
      <c r="C18" s="56" t="s">
        <v>990</v>
      </c>
      <c r="D18" s="166">
        <v>400</v>
      </c>
      <c r="E18" s="154"/>
      <c r="F18" s="35"/>
      <c r="G18" s="56" t="s">
        <v>1047</v>
      </c>
      <c r="H18" s="175"/>
      <c r="I18" s="136"/>
      <c r="J18" s="35"/>
      <c r="K18" s="56"/>
      <c r="L18" s="175"/>
      <c r="M18" s="136"/>
      <c r="N18" s="35"/>
      <c r="O18" s="56"/>
      <c r="P18" s="175" t="s">
        <v>951</v>
      </c>
      <c r="Q18" s="136"/>
      <c r="R18" s="35"/>
      <c r="S18" s="56"/>
      <c r="T18" s="175" t="s">
        <v>57</v>
      </c>
      <c r="U18" s="136"/>
      <c r="V18" s="35"/>
      <c r="W18" s="56"/>
      <c r="X18" s="175"/>
      <c r="Y18" s="136"/>
      <c r="Z18" s="35" t="s">
        <v>309</v>
      </c>
      <c r="AA18" s="56" t="s">
        <v>1091</v>
      </c>
      <c r="AB18" s="175">
        <v>50</v>
      </c>
      <c r="AC18" s="553"/>
      <c r="AD18" s="251" t="s">
        <v>918</v>
      </c>
    </row>
    <row r="19" spans="1:31" s="34" customFormat="1" ht="15.95" customHeight="1" x14ac:dyDescent="0.15">
      <c r="A19" s="344" t="s">
        <v>512</v>
      </c>
      <c r="B19" s="35" t="s">
        <v>299</v>
      </c>
      <c r="C19" s="56" t="s">
        <v>72</v>
      </c>
      <c r="D19" s="166">
        <v>1900</v>
      </c>
      <c r="E19" s="154"/>
      <c r="F19" s="35"/>
      <c r="G19" s="56"/>
      <c r="H19" s="175"/>
      <c r="I19" s="136"/>
      <c r="J19" s="35"/>
      <c r="K19" s="56"/>
      <c r="L19" s="175"/>
      <c r="M19" s="136"/>
      <c r="N19" s="35"/>
      <c r="O19" s="56"/>
      <c r="P19" s="175" t="s">
        <v>806</v>
      </c>
      <c r="Q19" s="136"/>
      <c r="R19" s="35"/>
      <c r="S19" s="56"/>
      <c r="T19" s="175" t="s">
        <v>57</v>
      </c>
      <c r="U19" s="136"/>
      <c r="V19" s="35"/>
      <c r="W19" s="56"/>
      <c r="X19" s="175"/>
      <c r="Y19" s="136"/>
      <c r="Z19" s="35" t="s">
        <v>299</v>
      </c>
      <c r="AA19" s="56" t="s">
        <v>986</v>
      </c>
      <c r="AB19" s="175">
        <v>150</v>
      </c>
      <c r="AC19" s="154"/>
    </row>
    <row r="20" spans="1:31" s="34" customFormat="1" ht="15.95" customHeight="1" x14ac:dyDescent="0.15">
      <c r="A20" s="344" t="s">
        <v>512</v>
      </c>
      <c r="B20" s="35" t="s">
        <v>301</v>
      </c>
      <c r="C20" s="56" t="s">
        <v>74</v>
      </c>
      <c r="D20" s="166">
        <v>1000</v>
      </c>
      <c r="E20" s="154"/>
      <c r="F20" s="35"/>
      <c r="G20" s="56"/>
      <c r="H20" s="175"/>
      <c r="I20" s="136"/>
      <c r="J20" s="35"/>
      <c r="K20" s="56"/>
      <c r="L20" s="175" t="s">
        <v>57</v>
      </c>
      <c r="M20" s="136"/>
      <c r="N20" s="35"/>
      <c r="O20" s="56"/>
      <c r="P20" s="175" t="s">
        <v>952</v>
      </c>
      <c r="Q20" s="136"/>
      <c r="R20" s="35"/>
      <c r="S20" s="56"/>
      <c r="T20" s="175" t="s">
        <v>57</v>
      </c>
      <c r="U20" s="136"/>
      <c r="V20" s="35"/>
      <c r="W20" s="56"/>
      <c r="X20" s="175"/>
      <c r="Y20" s="136"/>
      <c r="Z20" s="35" t="s">
        <v>301</v>
      </c>
      <c r="AA20" s="56" t="s">
        <v>987</v>
      </c>
      <c r="AB20" s="175">
        <v>50</v>
      </c>
      <c r="AC20" s="154"/>
    </row>
    <row r="21" spans="1:31" ht="15.95" customHeight="1" x14ac:dyDescent="0.15">
      <c r="A21" s="344" t="s">
        <v>512</v>
      </c>
      <c r="B21" s="40" t="s">
        <v>1193</v>
      </c>
      <c r="C21" s="65" t="s">
        <v>506</v>
      </c>
      <c r="D21" s="167">
        <v>950</v>
      </c>
      <c r="E21" s="154"/>
      <c r="F21" s="40"/>
      <c r="G21" s="65"/>
      <c r="H21" s="180" t="s">
        <v>57</v>
      </c>
      <c r="I21" s="138"/>
      <c r="J21" s="40"/>
      <c r="K21" s="65"/>
      <c r="L21" s="180" t="s">
        <v>57</v>
      </c>
      <c r="M21" s="138"/>
      <c r="N21" s="40"/>
      <c r="O21" s="65"/>
      <c r="P21" s="180" t="s">
        <v>57</v>
      </c>
      <c r="Q21" s="138"/>
      <c r="R21" s="40"/>
      <c r="S21" s="65"/>
      <c r="T21" s="180" t="s">
        <v>57</v>
      </c>
      <c r="U21" s="138"/>
      <c r="V21" s="40"/>
      <c r="W21" s="65"/>
      <c r="X21" s="180"/>
      <c r="Y21" s="138"/>
      <c r="Z21" s="40"/>
      <c r="AA21" s="65"/>
      <c r="AB21" s="180"/>
      <c r="AC21" s="138"/>
      <c r="AE21" s="31"/>
    </row>
    <row r="22" spans="1:31" s="34" customFormat="1" ht="15.95" customHeight="1" x14ac:dyDescent="0.15">
      <c r="A22" s="344" t="s">
        <v>512</v>
      </c>
      <c r="B22" s="35" t="s">
        <v>1196</v>
      </c>
      <c r="C22" s="56" t="s">
        <v>714</v>
      </c>
      <c r="D22" s="172">
        <v>3350</v>
      </c>
      <c r="E22" s="154"/>
      <c r="F22" s="35"/>
      <c r="G22" s="56"/>
      <c r="H22" s="175" t="s">
        <v>57</v>
      </c>
      <c r="I22" s="136"/>
      <c r="J22" s="35"/>
      <c r="K22" s="56"/>
      <c r="L22" s="175" t="s">
        <v>57</v>
      </c>
      <c r="M22" s="136"/>
      <c r="N22" s="35"/>
      <c r="O22" s="56"/>
      <c r="P22" s="175" t="s">
        <v>57</v>
      </c>
      <c r="Q22" s="136"/>
      <c r="R22" s="40"/>
      <c r="S22" s="65"/>
      <c r="T22" s="175" t="s">
        <v>57</v>
      </c>
      <c r="U22" s="155"/>
      <c r="V22" s="209"/>
      <c r="W22" s="112"/>
      <c r="X22" s="219"/>
      <c r="Y22" s="154"/>
      <c r="Z22" s="35"/>
      <c r="AA22" s="56"/>
      <c r="AB22" s="175"/>
      <c r="AC22" s="136"/>
    </row>
    <row r="23" spans="1:31" s="34" customFormat="1" ht="15.95" customHeight="1" x14ac:dyDescent="0.15">
      <c r="A23" s="344"/>
      <c r="B23" s="45"/>
      <c r="C23" s="425" t="s">
        <v>701</v>
      </c>
      <c r="D23" s="170">
        <f>SUM(D17:D22)</f>
        <v>10500</v>
      </c>
      <c r="E23" s="157">
        <f>SUM(E17:E22)</f>
        <v>0</v>
      </c>
      <c r="F23" s="45"/>
      <c r="G23" s="425" t="s">
        <v>701</v>
      </c>
      <c r="H23" s="170">
        <f>SUM(H17:H22)</f>
        <v>2600</v>
      </c>
      <c r="I23" s="157">
        <f>SUM(I17:I22)</f>
        <v>0</v>
      </c>
      <c r="J23" s="45"/>
      <c r="K23" s="425" t="s">
        <v>701</v>
      </c>
      <c r="L23" s="170">
        <f>SUM(L17:L22)</f>
        <v>1000</v>
      </c>
      <c r="M23" s="157">
        <f>SUM(M17:M22)</f>
        <v>0</v>
      </c>
      <c r="N23" s="45"/>
      <c r="O23" s="425"/>
      <c r="P23" s="170"/>
      <c r="Q23" s="157"/>
      <c r="R23" s="45"/>
      <c r="S23" s="78"/>
      <c r="T23" s="170"/>
      <c r="U23" s="157"/>
      <c r="V23" s="45"/>
      <c r="W23" s="78"/>
      <c r="X23" s="170"/>
      <c r="Y23" s="157"/>
      <c r="Z23" s="45"/>
      <c r="AA23" s="425" t="s">
        <v>701</v>
      </c>
      <c r="AB23" s="170">
        <f>SUM(AB17:AB22)</f>
        <v>400</v>
      </c>
      <c r="AC23" s="157">
        <f>SUM(AC17:AC22)</f>
        <v>0</v>
      </c>
    </row>
    <row r="24" spans="1:31" s="34" customFormat="1" ht="15.95" customHeight="1" x14ac:dyDescent="0.15">
      <c r="A24" s="344"/>
      <c r="B24" s="504" t="s">
        <v>910</v>
      </c>
      <c r="C24" s="425"/>
      <c r="D24" s="170">
        <f>D15+D23</f>
        <v>21350</v>
      </c>
      <c r="E24" s="499">
        <f>E15+E23</f>
        <v>0</v>
      </c>
      <c r="F24" s="504" t="s">
        <v>911</v>
      </c>
      <c r="G24" s="425"/>
      <c r="H24" s="170">
        <f>H15+H23</f>
        <v>4700</v>
      </c>
      <c r="I24" s="499">
        <f>I15+I23</f>
        <v>0</v>
      </c>
      <c r="J24" s="504" t="s">
        <v>911</v>
      </c>
      <c r="K24" s="425"/>
      <c r="L24" s="170">
        <f>L15+L23</f>
        <v>2300</v>
      </c>
      <c r="M24" s="499">
        <f>M15+M23</f>
        <v>0</v>
      </c>
      <c r="N24" s="504" t="s">
        <v>911</v>
      </c>
      <c r="O24" s="425"/>
      <c r="P24" s="170">
        <f>P15+P23</f>
        <v>1700</v>
      </c>
      <c r="Q24" s="499">
        <f>Q15+Q23</f>
        <v>0</v>
      </c>
      <c r="R24" s="504"/>
      <c r="S24" s="425"/>
      <c r="T24" s="170"/>
      <c r="U24" s="499"/>
      <c r="V24" s="504"/>
      <c r="W24" s="425"/>
      <c r="X24" s="170"/>
      <c r="Y24" s="499"/>
      <c r="Z24" s="504" t="s">
        <v>911</v>
      </c>
      <c r="AA24" s="425"/>
      <c r="AB24" s="170">
        <f>AB15+AB23</f>
        <v>1350</v>
      </c>
      <c r="AC24" s="501">
        <f>AC15+AC23</f>
        <v>0</v>
      </c>
      <c r="AD24" s="33"/>
    </row>
    <row r="25" spans="1:31" s="34" customFormat="1" ht="15.95" customHeight="1" x14ac:dyDescent="0.15">
      <c r="A25" s="344"/>
      <c r="B25" s="44" t="s">
        <v>912</v>
      </c>
      <c r="C25" s="425"/>
      <c r="D25" s="170">
        <f>岡山1!D47+岡山2!D23+岡山2!D35+岡山3・玉野!D24</f>
        <v>94600</v>
      </c>
      <c r="E25" s="499">
        <f>岡山1!E47+岡山2!E23+岡山2!E35+岡山3・玉野!E24</f>
        <v>0</v>
      </c>
      <c r="F25" s="44" t="s">
        <v>912</v>
      </c>
      <c r="G25" s="425"/>
      <c r="H25" s="170">
        <f>岡山1!H47+岡山2!H23+岡山2!H35+岡山3・玉野!H24</f>
        <v>22150</v>
      </c>
      <c r="I25" s="499">
        <f>岡山1!I47+岡山2!I23+岡山2!I35+岡山3・玉野!I24</f>
        <v>0</v>
      </c>
      <c r="J25" s="44" t="s">
        <v>912</v>
      </c>
      <c r="K25" s="425"/>
      <c r="L25" s="170">
        <f>岡山1!L47+岡山2!L23+岡山2!L35+岡山3・玉野!L24</f>
        <v>14500</v>
      </c>
      <c r="M25" s="499">
        <f>岡山1!M47+岡山2!M23+岡山2!M35+岡山3・玉野!M24</f>
        <v>0</v>
      </c>
      <c r="N25" s="44" t="s">
        <v>912</v>
      </c>
      <c r="O25" s="425"/>
      <c r="P25" s="170">
        <f>岡山1!P47+岡山2!P23+岡山2!P35+岡山3・玉野!P24</f>
        <v>4600</v>
      </c>
      <c r="Q25" s="499">
        <f>岡山1!Q47+岡山2!Q23+岡山2!Q35+岡山3・玉野!Q24</f>
        <v>0</v>
      </c>
      <c r="R25" s="44"/>
      <c r="S25" s="425"/>
      <c r="T25" s="170"/>
      <c r="U25" s="499"/>
      <c r="V25" s="44" t="s">
        <v>912</v>
      </c>
      <c r="W25" s="425"/>
      <c r="X25" s="170">
        <f>岡山1!X47+岡山2!X23+岡山2!X35+岡山3・玉野!X24</f>
        <v>250</v>
      </c>
      <c r="Y25" s="499">
        <f>岡山1!Y47+岡山2!Y23+岡山2!Y35+岡山3・玉野!Y24</f>
        <v>0</v>
      </c>
      <c r="Z25" s="44" t="s">
        <v>912</v>
      </c>
      <c r="AA25" s="425"/>
      <c r="AB25" s="170">
        <f>岡山1!AB47+岡山2!AB23+岡山2!AB35+岡山3・玉野!AB24</f>
        <v>7400</v>
      </c>
      <c r="AC25" s="502">
        <f>岡山1!AC47+岡山2!AC23+岡山2!AC35+岡山3・玉野!AC24</f>
        <v>0</v>
      </c>
      <c r="AD25" s="33"/>
    </row>
    <row r="26" spans="1:31" s="34" customFormat="1" ht="15.95" customHeight="1" x14ac:dyDescent="0.15">
      <c r="A26" s="344"/>
      <c r="B26" s="440"/>
      <c r="C26" s="442"/>
      <c r="D26" s="443"/>
      <c r="E26" s="441"/>
      <c r="F26" s="440"/>
      <c r="G26" s="442"/>
      <c r="H26" s="443"/>
      <c r="I26" s="441"/>
      <c r="J26" s="440"/>
      <c r="K26" s="442"/>
      <c r="L26" s="443"/>
      <c r="M26" s="441"/>
      <c r="N26" s="440"/>
      <c r="O26" s="442"/>
      <c r="P26" s="443"/>
      <c r="Q26" s="441"/>
      <c r="R26" s="440"/>
      <c r="S26" s="442"/>
      <c r="T26" s="443"/>
      <c r="U26" s="441"/>
      <c r="V26" s="440"/>
      <c r="W26" s="442"/>
      <c r="X26" s="443"/>
      <c r="Y26" s="441"/>
      <c r="Z26" s="440"/>
      <c r="AA26" s="442"/>
      <c r="AB26" s="443"/>
      <c r="AC26" s="441"/>
      <c r="AD26" s="33"/>
    </row>
    <row r="27" spans="1:31" s="34" customFormat="1" ht="15.95" customHeight="1" x14ac:dyDescent="0.15">
      <c r="A27" s="344"/>
      <c r="B27" s="187"/>
      <c r="C27" s="188" t="s">
        <v>4</v>
      </c>
      <c r="D27" s="189" t="s">
        <v>5</v>
      </c>
      <c r="E27" s="190" t="s">
        <v>6</v>
      </c>
      <c r="F27" s="187"/>
      <c r="G27" s="188" t="s">
        <v>8</v>
      </c>
      <c r="H27" s="189" t="s">
        <v>5</v>
      </c>
      <c r="I27" s="190" t="s">
        <v>6</v>
      </c>
      <c r="J27" s="187"/>
      <c r="K27" s="188" t="s">
        <v>7</v>
      </c>
      <c r="L27" s="189" t="s">
        <v>5</v>
      </c>
      <c r="M27" s="190" t="s">
        <v>6</v>
      </c>
      <c r="N27" s="187"/>
      <c r="O27" s="188" t="s">
        <v>9</v>
      </c>
      <c r="P27" s="189" t="s">
        <v>5</v>
      </c>
      <c r="Q27" s="190" t="s">
        <v>6</v>
      </c>
      <c r="R27" s="187"/>
      <c r="S27" s="188" t="s">
        <v>10</v>
      </c>
      <c r="T27" s="189" t="s">
        <v>5</v>
      </c>
      <c r="U27" s="190" t="s">
        <v>6</v>
      </c>
      <c r="V27" s="187"/>
      <c r="W27" s="188" t="s">
        <v>812</v>
      </c>
      <c r="X27" s="189" t="s">
        <v>5</v>
      </c>
      <c r="Y27" s="190" t="s">
        <v>6</v>
      </c>
      <c r="Z27" s="187"/>
      <c r="AA27" s="188" t="s">
        <v>11</v>
      </c>
      <c r="AB27" s="189" t="s">
        <v>5</v>
      </c>
      <c r="AC27" s="190" t="s">
        <v>6</v>
      </c>
      <c r="AD27" s="251"/>
    </row>
    <row r="28" spans="1:31" s="34" customFormat="1" ht="15.95" customHeight="1" x14ac:dyDescent="0.15">
      <c r="A28" s="344"/>
      <c r="B28" s="516" t="s">
        <v>1127</v>
      </c>
      <c r="C28" s="63"/>
      <c r="D28" s="171"/>
      <c r="E28" s="173"/>
      <c r="F28" s="100"/>
      <c r="G28" s="63"/>
      <c r="H28" s="182"/>
      <c r="I28" s="183"/>
      <c r="J28" s="100"/>
      <c r="K28" s="63"/>
      <c r="L28" s="182" t="s">
        <v>496</v>
      </c>
      <c r="M28" s="183">
        <f>D40+H40+P40+L40+T40+X40+AB40</f>
        <v>13200</v>
      </c>
      <c r="N28" s="100"/>
      <c r="O28" s="63"/>
      <c r="P28" s="182" t="s">
        <v>497</v>
      </c>
      <c r="Q28" s="294">
        <f>E40+M40+I40+Q40+U40+Y40+AC40</f>
        <v>0</v>
      </c>
      <c r="R28" s="101"/>
      <c r="S28" s="64"/>
      <c r="T28" s="176"/>
      <c r="U28" s="177"/>
      <c r="V28" s="289"/>
      <c r="W28" s="290"/>
      <c r="X28" s="291"/>
      <c r="Y28" s="292"/>
      <c r="Z28" s="289"/>
      <c r="AA28" s="290"/>
      <c r="AB28" s="291"/>
      <c r="AC28" s="293"/>
      <c r="AD28"/>
    </row>
    <row r="29" spans="1:31" s="34" customFormat="1" ht="15.95" customHeight="1" x14ac:dyDescent="0.15">
      <c r="A29" s="344" t="s">
        <v>512</v>
      </c>
      <c r="B29" s="36" t="s">
        <v>353</v>
      </c>
      <c r="C29" s="58" t="s">
        <v>954</v>
      </c>
      <c r="D29" s="169">
        <v>1450</v>
      </c>
      <c r="E29" s="154"/>
      <c r="F29" s="35" t="s">
        <v>867</v>
      </c>
      <c r="G29" s="56" t="s">
        <v>972</v>
      </c>
      <c r="H29" s="175">
        <v>2200</v>
      </c>
      <c r="I29" s="154"/>
      <c r="J29" s="36"/>
      <c r="K29" s="56" t="s">
        <v>980</v>
      </c>
      <c r="L29" s="451" t="s">
        <v>1182</v>
      </c>
      <c r="M29" s="154"/>
      <c r="N29" s="36"/>
      <c r="O29" s="58"/>
      <c r="P29" s="175" t="s">
        <v>57</v>
      </c>
      <c r="Q29" s="135"/>
      <c r="R29" s="36"/>
      <c r="S29" s="58"/>
      <c r="T29" s="175" t="s">
        <v>57</v>
      </c>
      <c r="U29" s="153"/>
      <c r="V29" s="211"/>
      <c r="W29" s="151"/>
      <c r="X29" s="225"/>
      <c r="Y29" s="153"/>
      <c r="Z29" s="36" t="s">
        <v>353</v>
      </c>
      <c r="AA29" s="58" t="s">
        <v>955</v>
      </c>
      <c r="AB29" s="174">
        <v>200</v>
      </c>
      <c r="AC29" s="154"/>
      <c r="AD29" s="251"/>
    </row>
    <row r="30" spans="1:31" s="34" customFormat="1" ht="15.95" customHeight="1" x14ac:dyDescent="0.15">
      <c r="A30" s="344" t="s">
        <v>512</v>
      </c>
      <c r="B30" s="36"/>
      <c r="C30" s="84" t="s">
        <v>927</v>
      </c>
      <c r="D30" s="169"/>
      <c r="E30" s="135"/>
      <c r="F30" s="35"/>
      <c r="G30" s="56" t="s">
        <v>610</v>
      </c>
      <c r="H30" s="175"/>
      <c r="I30" s="162"/>
      <c r="J30" s="36"/>
      <c r="K30" s="58"/>
      <c r="L30" s="165"/>
      <c r="M30" s="135"/>
      <c r="N30" s="37"/>
      <c r="O30" s="84"/>
      <c r="P30" s="193"/>
      <c r="Q30" s="135"/>
      <c r="R30" s="37"/>
      <c r="S30" s="56"/>
      <c r="T30" s="175"/>
      <c r="U30" s="160"/>
      <c r="V30" s="209"/>
      <c r="W30" s="112"/>
      <c r="X30" s="219"/>
      <c r="Y30" s="154"/>
      <c r="Z30" s="35"/>
      <c r="AA30" s="56" t="s">
        <v>928</v>
      </c>
      <c r="AB30" s="175"/>
      <c r="AC30" s="135"/>
      <c r="AD30" s="29"/>
    </row>
    <row r="31" spans="1:31" s="34" customFormat="1" ht="15.95" customHeight="1" x14ac:dyDescent="0.15">
      <c r="A31" s="344" t="s">
        <v>512</v>
      </c>
      <c r="B31" s="35" t="s">
        <v>354</v>
      </c>
      <c r="C31" s="56" t="s">
        <v>261</v>
      </c>
      <c r="D31" s="169">
        <v>700</v>
      </c>
      <c r="E31" s="154"/>
      <c r="F31" s="35"/>
      <c r="G31" s="56"/>
      <c r="H31" s="175"/>
      <c r="I31" s="136"/>
      <c r="J31" s="40"/>
      <c r="K31" s="84"/>
      <c r="L31" s="450"/>
      <c r="M31" s="138"/>
      <c r="N31" s="40"/>
      <c r="O31" s="65"/>
      <c r="P31" s="175" t="s">
        <v>57</v>
      </c>
      <c r="Q31" s="138"/>
      <c r="R31" s="40"/>
      <c r="S31" s="65"/>
      <c r="T31" s="175" t="s">
        <v>806</v>
      </c>
      <c r="U31" s="155"/>
      <c r="V31" s="209"/>
      <c r="W31" s="112"/>
      <c r="X31" s="219"/>
      <c r="Y31" s="154"/>
      <c r="Z31" s="35" t="s">
        <v>354</v>
      </c>
      <c r="AA31" s="56" t="s">
        <v>726</v>
      </c>
      <c r="AB31" s="193">
        <v>50</v>
      </c>
      <c r="AC31" s="154"/>
      <c r="AD31" s="33"/>
    </row>
    <row r="32" spans="1:31" s="34" customFormat="1" ht="15.95" customHeight="1" x14ac:dyDescent="0.15">
      <c r="A32" s="344" t="s">
        <v>512</v>
      </c>
      <c r="B32" s="35" t="s">
        <v>355</v>
      </c>
      <c r="C32" s="56" t="s">
        <v>367</v>
      </c>
      <c r="D32" s="172">
        <v>1250</v>
      </c>
      <c r="E32" s="154"/>
      <c r="F32" s="35"/>
      <c r="G32" s="56"/>
      <c r="H32" s="175"/>
      <c r="I32" s="136"/>
      <c r="J32" s="35"/>
      <c r="K32" s="56"/>
      <c r="L32" s="166"/>
      <c r="M32" s="136"/>
      <c r="N32" s="35"/>
      <c r="O32" s="56"/>
      <c r="P32" s="175" t="s">
        <v>57</v>
      </c>
      <c r="Q32" s="136"/>
      <c r="R32" s="35"/>
      <c r="S32" s="56"/>
      <c r="T32" s="175" t="s">
        <v>806</v>
      </c>
      <c r="U32" s="154"/>
      <c r="V32" s="209"/>
      <c r="W32" s="112"/>
      <c r="X32" s="219"/>
      <c r="Y32" s="154"/>
      <c r="Z32" s="35" t="s">
        <v>355</v>
      </c>
      <c r="AA32" s="56" t="s">
        <v>727</v>
      </c>
      <c r="AB32" s="180">
        <v>100</v>
      </c>
      <c r="AC32" s="154"/>
      <c r="AD32" s="33"/>
    </row>
    <row r="33" spans="1:31" s="34" customFormat="1" ht="15.95" customHeight="1" x14ac:dyDescent="0.15">
      <c r="A33" s="344" t="s">
        <v>512</v>
      </c>
      <c r="B33" s="35" t="s">
        <v>356</v>
      </c>
      <c r="C33" s="56" t="s">
        <v>368</v>
      </c>
      <c r="D33" s="172">
        <v>450</v>
      </c>
      <c r="E33" s="154"/>
      <c r="F33" s="35"/>
      <c r="G33" s="56"/>
      <c r="H33" s="175"/>
      <c r="I33" s="136"/>
      <c r="J33" s="35"/>
      <c r="K33" s="56"/>
      <c r="L33" s="166"/>
      <c r="M33" s="136"/>
      <c r="N33" s="35"/>
      <c r="O33" s="56"/>
      <c r="P33" s="175" t="s">
        <v>1026</v>
      </c>
      <c r="Q33" s="136"/>
      <c r="R33" s="35"/>
      <c r="S33" s="56"/>
      <c r="T33" s="175" t="s">
        <v>57</v>
      </c>
      <c r="U33" s="154"/>
      <c r="V33" s="209"/>
      <c r="W33" s="112"/>
      <c r="X33" s="219"/>
      <c r="Y33" s="154"/>
      <c r="Z33" s="35" t="s">
        <v>356</v>
      </c>
      <c r="AA33" s="56" t="s">
        <v>728</v>
      </c>
      <c r="AB33" s="175">
        <v>50</v>
      </c>
      <c r="AC33" s="154"/>
      <c r="AD33" s="33"/>
    </row>
    <row r="34" spans="1:31" s="34" customFormat="1" ht="15.95" customHeight="1" x14ac:dyDescent="0.15">
      <c r="A34" s="344" t="s">
        <v>512</v>
      </c>
      <c r="B34" s="35" t="s">
        <v>357</v>
      </c>
      <c r="C34" s="56" t="s">
        <v>262</v>
      </c>
      <c r="D34" s="172">
        <v>800</v>
      </c>
      <c r="E34" s="154"/>
      <c r="F34" s="35"/>
      <c r="G34" s="56"/>
      <c r="H34" s="175"/>
      <c r="I34" s="136"/>
      <c r="J34" s="35"/>
      <c r="K34" s="84"/>
      <c r="L34" s="450"/>
      <c r="M34" s="136"/>
      <c r="N34" s="37"/>
      <c r="O34" s="84"/>
      <c r="P34" s="193" t="s">
        <v>1026</v>
      </c>
      <c r="Q34" s="136"/>
      <c r="R34" s="35"/>
      <c r="S34" s="56"/>
      <c r="T34" s="175" t="s">
        <v>806</v>
      </c>
      <c r="U34" s="154"/>
      <c r="V34" s="209"/>
      <c r="W34" s="112"/>
      <c r="X34" s="219"/>
      <c r="Y34" s="154"/>
      <c r="Z34" s="35" t="s">
        <v>357</v>
      </c>
      <c r="AA34" s="56" t="s">
        <v>876</v>
      </c>
      <c r="AB34" s="175">
        <v>50</v>
      </c>
      <c r="AC34" s="154"/>
      <c r="AD34" s="29"/>
    </row>
    <row r="35" spans="1:31" ht="15.95" customHeight="1" x14ac:dyDescent="0.15">
      <c r="A35" s="344" t="s">
        <v>512</v>
      </c>
      <c r="B35" s="35" t="s">
        <v>358</v>
      </c>
      <c r="C35" s="56" t="s">
        <v>505</v>
      </c>
      <c r="D35" s="172">
        <v>1500</v>
      </c>
      <c r="E35" s="154"/>
      <c r="F35" s="35"/>
      <c r="G35" s="56"/>
      <c r="H35" s="175"/>
      <c r="I35" s="136"/>
      <c r="J35" s="35"/>
      <c r="K35" s="56"/>
      <c r="L35" s="166"/>
      <c r="M35" s="136"/>
      <c r="N35" s="35"/>
      <c r="O35" s="56"/>
      <c r="P35" s="175" t="s">
        <v>1026</v>
      </c>
      <c r="Q35" s="136"/>
      <c r="R35" s="35"/>
      <c r="S35" s="56"/>
      <c r="T35" s="175" t="s">
        <v>57</v>
      </c>
      <c r="U35" s="154"/>
      <c r="V35" s="209"/>
      <c r="W35" s="112"/>
      <c r="X35" s="219"/>
      <c r="Y35" s="154"/>
      <c r="Z35" s="35" t="s">
        <v>358</v>
      </c>
      <c r="AA35" s="56" t="s">
        <v>926</v>
      </c>
      <c r="AB35" s="175">
        <v>100</v>
      </c>
      <c r="AC35" s="154"/>
      <c r="AD35" s="33"/>
      <c r="AE35" s="31"/>
    </row>
    <row r="36" spans="1:31" s="34" customFormat="1" ht="15.95" customHeight="1" x14ac:dyDescent="0.15">
      <c r="A36" s="344" t="s">
        <v>512</v>
      </c>
      <c r="B36" s="40"/>
      <c r="C36" s="65" t="s">
        <v>961</v>
      </c>
      <c r="D36" s="253" t="s">
        <v>1180</v>
      </c>
      <c r="E36" s="138"/>
      <c r="F36" s="40"/>
      <c r="G36" s="65" t="s">
        <v>868</v>
      </c>
      <c r="H36" s="253" t="s">
        <v>1181</v>
      </c>
      <c r="I36" s="138"/>
      <c r="J36" s="40"/>
      <c r="K36" s="84" t="s">
        <v>1197</v>
      </c>
      <c r="L36" s="450" t="s">
        <v>1040</v>
      </c>
      <c r="M36" s="154"/>
      <c r="N36" s="40"/>
      <c r="O36" s="65"/>
      <c r="P36" s="175" t="s">
        <v>57</v>
      </c>
      <c r="Q36" s="138"/>
      <c r="R36" s="111"/>
      <c r="S36" s="65"/>
      <c r="T36" s="175" t="s">
        <v>57</v>
      </c>
      <c r="U36" s="472"/>
      <c r="V36" s="48" t="s">
        <v>588</v>
      </c>
      <c r="W36" s="77" t="s">
        <v>138</v>
      </c>
      <c r="X36" s="203">
        <v>500</v>
      </c>
      <c r="Y36" s="154"/>
      <c r="Z36" s="37"/>
      <c r="AA36" s="84"/>
      <c r="AB36" s="193"/>
      <c r="AC36" s="138"/>
      <c r="AD36" s="33"/>
    </row>
    <row r="37" spans="1:31" s="34" customFormat="1" ht="15.95" customHeight="1" x14ac:dyDescent="0.15">
      <c r="A37" s="344"/>
      <c r="B37" s="109" t="s">
        <v>1152</v>
      </c>
      <c r="C37" s="63"/>
      <c r="D37" s="171"/>
      <c r="E37" s="173"/>
      <c r="F37" s="100"/>
      <c r="G37" s="63"/>
      <c r="H37" s="182"/>
      <c r="I37" s="183"/>
      <c r="J37" s="100"/>
      <c r="K37" s="63"/>
      <c r="L37" s="171"/>
      <c r="M37" s="173"/>
      <c r="N37" s="100"/>
      <c r="O37" s="63"/>
      <c r="P37" s="182"/>
      <c r="Q37" s="294"/>
      <c r="R37" s="100"/>
      <c r="S37" s="63"/>
      <c r="T37" s="171"/>
      <c r="U37" s="173"/>
      <c r="V37" s="355"/>
      <c r="W37" s="356"/>
      <c r="X37" s="357"/>
      <c r="Y37" s="358"/>
      <c r="Z37" s="355"/>
      <c r="AA37" s="356"/>
      <c r="AB37" s="357"/>
      <c r="AC37" s="359"/>
      <c r="AD37" s="33"/>
    </row>
    <row r="38" spans="1:31" s="34" customFormat="1" ht="15.95" customHeight="1" x14ac:dyDescent="0.15">
      <c r="A38" s="344" t="s">
        <v>512</v>
      </c>
      <c r="B38" s="35" t="s">
        <v>1194</v>
      </c>
      <c r="C38" s="56" t="s">
        <v>75</v>
      </c>
      <c r="D38" s="172">
        <v>2250</v>
      </c>
      <c r="E38" s="154"/>
      <c r="F38" s="35"/>
      <c r="G38" s="56"/>
      <c r="H38" s="175" t="s">
        <v>57</v>
      </c>
      <c r="I38" s="136"/>
      <c r="J38" s="35"/>
      <c r="K38" s="56"/>
      <c r="L38" s="175" t="s">
        <v>57</v>
      </c>
      <c r="M38" s="136"/>
      <c r="N38" s="35"/>
      <c r="O38" s="56"/>
      <c r="P38" s="175" t="s">
        <v>57</v>
      </c>
      <c r="Q38" s="136"/>
      <c r="R38" s="35"/>
      <c r="S38" s="56"/>
      <c r="T38" s="175" t="s">
        <v>57</v>
      </c>
      <c r="U38" s="154"/>
      <c r="V38" s="209"/>
      <c r="W38" s="112"/>
      <c r="X38" s="219"/>
      <c r="Y38" s="154"/>
      <c r="Z38" s="35"/>
      <c r="AA38" s="56"/>
      <c r="AB38" s="175"/>
      <c r="AC38" s="136"/>
      <c r="AD38" s="33"/>
    </row>
    <row r="39" spans="1:31" s="34" customFormat="1" ht="15.95" customHeight="1" x14ac:dyDescent="0.15">
      <c r="A39" s="344" t="s">
        <v>512</v>
      </c>
      <c r="B39" s="35" t="s">
        <v>359</v>
      </c>
      <c r="C39" s="56" t="s">
        <v>137</v>
      </c>
      <c r="D39" s="172">
        <v>1550</v>
      </c>
      <c r="E39" s="154"/>
      <c r="F39" s="35"/>
      <c r="G39" s="56"/>
      <c r="H39" s="175" t="s">
        <v>57</v>
      </c>
      <c r="I39" s="136"/>
      <c r="J39" s="35"/>
      <c r="K39" s="56"/>
      <c r="L39" s="175" t="s">
        <v>57</v>
      </c>
      <c r="M39" s="136"/>
      <c r="N39" s="35"/>
      <c r="O39" s="56"/>
      <c r="P39" s="175" t="s">
        <v>57</v>
      </c>
      <c r="Q39" s="136"/>
      <c r="R39" s="208"/>
      <c r="S39" s="110"/>
      <c r="T39" s="175" t="s">
        <v>57</v>
      </c>
      <c r="U39" s="471"/>
      <c r="V39" s="212"/>
      <c r="W39" s="152"/>
      <c r="X39" s="226"/>
      <c r="Y39" s="470"/>
      <c r="Z39" s="35"/>
      <c r="AA39" s="56"/>
      <c r="AB39" s="175"/>
      <c r="AC39" s="136"/>
      <c r="AD39" s="47"/>
    </row>
    <row r="40" spans="1:31" s="34" customFormat="1" ht="15.95" customHeight="1" x14ac:dyDescent="0.15">
      <c r="B40" s="45"/>
      <c r="C40" s="425" t="s">
        <v>701</v>
      </c>
      <c r="D40" s="194">
        <f>SUM(D29:D39)</f>
        <v>9950</v>
      </c>
      <c r="E40" s="197">
        <f>SUM(E29:E39)</f>
        <v>0</v>
      </c>
      <c r="F40" s="45"/>
      <c r="G40" s="425" t="s">
        <v>701</v>
      </c>
      <c r="H40" s="194">
        <f>SUM(H29:H39)</f>
        <v>2200</v>
      </c>
      <c r="I40" s="197">
        <f>SUM(I29:I39)</f>
        <v>0</v>
      </c>
      <c r="J40" s="45"/>
      <c r="K40" s="425"/>
      <c r="L40" s="194"/>
      <c r="M40" s="197"/>
      <c r="N40" s="45"/>
      <c r="O40" s="425"/>
      <c r="P40" s="194"/>
      <c r="Q40" s="197"/>
      <c r="R40" s="45"/>
      <c r="S40" s="425"/>
      <c r="T40" s="194"/>
      <c r="U40" s="197"/>
      <c r="V40" s="45"/>
      <c r="W40" s="425" t="s">
        <v>701</v>
      </c>
      <c r="X40" s="194">
        <f>SUM(X29:X39)</f>
        <v>500</v>
      </c>
      <c r="Y40" s="197">
        <f>SUM(Y29:Y39)</f>
        <v>0</v>
      </c>
      <c r="Z40" s="45"/>
      <c r="AA40" s="425" t="s">
        <v>701</v>
      </c>
      <c r="AB40" s="194">
        <f>SUM(AB29:AB39)</f>
        <v>550</v>
      </c>
      <c r="AC40" s="197">
        <f>SUM(AC29:AC39)</f>
        <v>0</v>
      </c>
      <c r="AD40" s="33"/>
    </row>
    <row r="41" spans="1:31" s="34" customFormat="1" ht="16.149999999999999" customHeight="1" x14ac:dyDescent="0.15">
      <c r="B41" s="244" t="s">
        <v>57</v>
      </c>
      <c r="C41" s="6" t="s">
        <v>254</v>
      </c>
      <c r="D41" s="60"/>
      <c r="E41" s="62"/>
      <c r="F41" s="4"/>
      <c r="G41" s="59"/>
      <c r="H41" s="60"/>
      <c r="I41" s="62"/>
      <c r="J41" s="4"/>
      <c r="K41" s="59"/>
      <c r="L41" s="60"/>
      <c r="M41" s="62"/>
      <c r="N41" s="4"/>
      <c r="O41" s="59"/>
      <c r="P41" s="60"/>
      <c r="Q41" s="87"/>
      <c r="R41" s="4"/>
      <c r="S41" s="59"/>
      <c r="T41" s="86"/>
      <c r="U41" s="79"/>
      <c r="V41" s="83"/>
      <c r="W41" s="60"/>
      <c r="X41" s="60"/>
      <c r="Y41" s="87"/>
      <c r="Z41" s="2"/>
      <c r="AA41" s="59"/>
      <c r="AB41" s="60"/>
      <c r="AC41" s="107" t="s">
        <v>1011</v>
      </c>
      <c r="AD41" s="29"/>
    </row>
    <row r="42" spans="1:31" ht="15.95" customHeight="1" x14ac:dyDescent="0.15">
      <c r="A42" s="34"/>
      <c r="B42" s="542" t="s">
        <v>973</v>
      </c>
      <c r="C42" s="6" t="s">
        <v>1198</v>
      </c>
      <c r="AD42" s="33"/>
      <c r="AE42" s="31"/>
    </row>
    <row r="43" spans="1:31" s="34" customFormat="1" ht="16.149999999999999" customHeight="1" x14ac:dyDescent="0.15">
      <c r="B43" s="3"/>
      <c r="C43" s="566" t="s">
        <v>1199</v>
      </c>
      <c r="D43" s="55"/>
      <c r="E43" s="61"/>
      <c r="F43" s="5"/>
      <c r="G43" s="54"/>
      <c r="H43" s="55"/>
      <c r="I43" s="61"/>
      <c r="J43" s="5"/>
      <c r="K43" s="54"/>
      <c r="L43" s="55"/>
      <c r="M43" s="61"/>
      <c r="N43" s="5"/>
      <c r="O43" s="54"/>
      <c r="P43" s="55"/>
      <c r="Q43" s="75"/>
      <c r="R43" s="5"/>
      <c r="S43" s="54"/>
      <c r="T43" s="55"/>
      <c r="U43" s="75"/>
      <c r="V43" s="82"/>
      <c r="W43" s="55"/>
      <c r="X43" s="55"/>
      <c r="Y43" s="75"/>
      <c r="Z43" s="3"/>
      <c r="AA43" s="54"/>
      <c r="AB43" s="55"/>
      <c r="AC43" s="75"/>
      <c r="AD43" s="33"/>
    </row>
    <row r="44" spans="1:31" s="34" customFormat="1" ht="16.149999999999999" customHeight="1" x14ac:dyDescent="0.15">
      <c r="B44" s="3"/>
      <c r="C44" s="54"/>
      <c r="D44" s="55"/>
      <c r="E44" s="61"/>
      <c r="F44" s="5"/>
      <c r="G44" s="54"/>
      <c r="H44" s="55"/>
      <c r="I44" s="61"/>
      <c r="J44" s="5"/>
      <c r="K44" s="54"/>
      <c r="L44" s="55"/>
      <c r="M44" s="61"/>
      <c r="N44" s="5"/>
      <c r="O44" s="54"/>
      <c r="P44" s="55"/>
      <c r="Q44" s="75"/>
      <c r="R44" s="5"/>
      <c r="S44" s="54"/>
      <c r="T44" s="55"/>
      <c r="U44" s="75"/>
      <c r="V44" s="82"/>
      <c r="W44" s="55"/>
      <c r="X44" s="55"/>
      <c r="Y44" s="75"/>
      <c r="Z44" s="3"/>
      <c r="AA44" s="54"/>
      <c r="AB44" s="55"/>
      <c r="AC44" s="75"/>
      <c r="AD44" s="33"/>
    </row>
    <row r="45" spans="1:31" s="34" customFormat="1" ht="16.149999999999999" customHeight="1" x14ac:dyDescent="0.15">
      <c r="A45" s="26"/>
      <c r="B45" s="3"/>
      <c r="C45" s="54"/>
      <c r="D45" s="55"/>
      <c r="E45" s="61"/>
      <c r="F45" s="5"/>
      <c r="G45" s="54"/>
      <c r="H45" s="55"/>
      <c r="I45" s="61"/>
      <c r="J45" s="5"/>
      <c r="K45" s="54"/>
      <c r="L45" s="55"/>
      <c r="M45" s="61"/>
      <c r="N45" s="5"/>
      <c r="O45" s="54"/>
      <c r="P45" s="55"/>
      <c r="Q45" s="75"/>
      <c r="R45" s="5"/>
      <c r="S45" s="54"/>
      <c r="T45" s="55"/>
      <c r="U45" s="75"/>
      <c r="V45" s="82"/>
      <c r="W45" s="55"/>
      <c r="X45" s="55"/>
      <c r="Y45" s="75"/>
      <c r="Z45" s="3"/>
      <c r="AA45" s="54"/>
      <c r="AB45" s="55"/>
      <c r="AC45" s="75"/>
      <c r="AD45" s="33"/>
    </row>
    <row r="46" spans="1:31" s="34" customFormat="1" ht="16.149999999999999" customHeight="1" x14ac:dyDescent="0.15">
      <c r="A46" s="26"/>
      <c r="B46" s="3"/>
      <c r="C46" s="54"/>
      <c r="D46" s="55"/>
      <c r="E46" s="61"/>
      <c r="F46" s="5"/>
      <c r="G46" s="54"/>
      <c r="H46" s="55"/>
      <c r="I46" s="61"/>
      <c r="J46" s="5"/>
      <c r="K46" s="54"/>
      <c r="L46" s="55"/>
      <c r="M46" s="61"/>
      <c r="N46" s="5"/>
      <c r="O46" s="54"/>
      <c r="P46" s="55"/>
      <c r="Q46" s="75"/>
      <c r="R46" s="5"/>
      <c r="S46" s="54"/>
      <c r="T46" s="55"/>
      <c r="U46" s="75"/>
      <c r="V46" s="82"/>
      <c r="W46" s="55"/>
      <c r="X46" s="55"/>
      <c r="Y46" s="75"/>
      <c r="Z46" s="3"/>
      <c r="AA46" s="54"/>
      <c r="AB46" s="55"/>
      <c r="AC46" s="75"/>
      <c r="AD46" s="33"/>
    </row>
    <row r="47" spans="1:31" s="25" customFormat="1" ht="16.149999999999999" customHeight="1" x14ac:dyDescent="0.15">
      <c r="A47" s="26"/>
      <c r="B47" s="3"/>
      <c r="C47" s="54"/>
      <c r="D47" s="55"/>
      <c r="E47" s="61"/>
      <c r="F47" s="5"/>
      <c r="G47" s="54"/>
      <c r="H47" s="55"/>
      <c r="I47" s="61"/>
      <c r="J47" s="5"/>
      <c r="K47" s="54"/>
      <c r="L47" s="55"/>
      <c r="M47" s="61"/>
      <c r="N47" s="5"/>
      <c r="O47" s="54"/>
      <c r="P47" s="55"/>
      <c r="Q47" s="75"/>
      <c r="R47" s="5"/>
      <c r="S47" s="54"/>
      <c r="T47" s="55"/>
      <c r="U47" s="75"/>
      <c r="V47" s="82"/>
      <c r="W47" s="55"/>
      <c r="X47" s="55"/>
      <c r="Y47" s="75"/>
      <c r="Z47" s="3"/>
      <c r="AA47" s="54"/>
      <c r="AB47" s="55"/>
      <c r="AC47" s="75"/>
      <c r="AD47" s="33"/>
    </row>
    <row r="48" spans="1:31" s="25" customFormat="1" ht="16.149999999999999" customHeight="1" x14ac:dyDescent="0.15">
      <c r="A48" s="26"/>
      <c r="B48" s="3"/>
      <c r="C48" s="54"/>
      <c r="D48" s="55"/>
      <c r="E48" s="61"/>
      <c r="F48" s="5"/>
      <c r="G48" s="54"/>
      <c r="H48" s="55"/>
      <c r="I48" s="61"/>
      <c r="J48" s="5"/>
      <c r="K48" s="54"/>
      <c r="L48" s="55"/>
      <c r="M48" s="61"/>
      <c r="N48" s="5"/>
      <c r="O48" s="54"/>
      <c r="P48" s="55"/>
      <c r="Q48" s="75"/>
      <c r="R48" s="5"/>
      <c r="S48" s="54"/>
      <c r="T48" s="55"/>
      <c r="U48" s="75"/>
      <c r="V48" s="82"/>
      <c r="W48" s="55"/>
      <c r="X48" s="55"/>
      <c r="Y48" s="75"/>
      <c r="Z48" s="3"/>
      <c r="AA48" s="54"/>
      <c r="AB48" s="55"/>
      <c r="AC48" s="75"/>
      <c r="AD48" s="33"/>
    </row>
    <row r="49" spans="1:30" s="25" customFormat="1" ht="16.149999999999999" customHeight="1" x14ac:dyDescent="0.15">
      <c r="A49" s="26"/>
      <c r="B49" s="3"/>
      <c r="C49" s="54"/>
      <c r="D49" s="55"/>
      <c r="E49" s="61"/>
      <c r="F49" s="5"/>
      <c r="G49" s="54"/>
      <c r="H49" s="55"/>
      <c r="I49" s="61"/>
      <c r="J49" s="5"/>
      <c r="K49" s="54"/>
      <c r="L49" s="55"/>
      <c r="M49" s="61"/>
      <c r="N49" s="5"/>
      <c r="O49" s="54"/>
      <c r="P49" s="55"/>
      <c r="Q49" s="75"/>
      <c r="R49" s="5"/>
      <c r="S49" s="54"/>
      <c r="T49" s="55"/>
      <c r="U49" s="75"/>
      <c r="V49" s="82"/>
      <c r="W49" s="55"/>
      <c r="X49" s="55"/>
      <c r="Y49" s="75"/>
      <c r="Z49" s="3"/>
      <c r="AA49" s="54"/>
      <c r="AB49" s="55"/>
      <c r="AC49" s="75"/>
      <c r="AD49" s="33"/>
    </row>
    <row r="50" spans="1:30" s="25" customFormat="1" ht="16.149999999999999" customHeight="1" x14ac:dyDescent="0.15">
      <c r="A50" s="26"/>
      <c r="B50" s="3"/>
      <c r="C50" s="54"/>
      <c r="D50" s="55"/>
      <c r="E50" s="61"/>
      <c r="F50" s="5"/>
      <c r="G50" s="54"/>
      <c r="H50" s="55"/>
      <c r="I50" s="61"/>
      <c r="J50" s="5"/>
      <c r="K50" s="54"/>
      <c r="L50" s="55"/>
      <c r="M50" s="61"/>
      <c r="N50" s="5"/>
      <c r="O50" s="54"/>
      <c r="P50" s="55"/>
      <c r="Q50" s="75"/>
      <c r="R50" s="5"/>
      <c r="S50" s="54"/>
      <c r="T50" s="55"/>
      <c r="U50" s="75"/>
      <c r="V50" s="82"/>
      <c r="W50" s="55"/>
      <c r="X50" s="55"/>
      <c r="Y50" s="75"/>
      <c r="Z50" s="3"/>
      <c r="AA50" s="54"/>
      <c r="AB50" s="55"/>
      <c r="AC50" s="75"/>
      <c r="AD50" s="33"/>
    </row>
    <row r="51" spans="1:30" s="25" customFormat="1" ht="16.149999999999999" customHeight="1" x14ac:dyDescent="0.15">
      <c r="A51" s="26"/>
      <c r="B51" s="3"/>
      <c r="C51" s="54"/>
      <c r="D51" s="55"/>
      <c r="E51" s="61"/>
      <c r="F51" s="5"/>
      <c r="G51" s="54"/>
      <c r="H51" s="55"/>
      <c r="I51" s="61"/>
      <c r="J51" s="5"/>
      <c r="K51" s="54"/>
      <c r="L51" s="55"/>
      <c r="M51" s="61"/>
      <c r="N51" s="5"/>
      <c r="O51" s="54"/>
      <c r="P51" s="55"/>
      <c r="Q51" s="75"/>
      <c r="R51" s="5"/>
      <c r="S51" s="54"/>
      <c r="T51" s="55"/>
      <c r="U51" s="75"/>
      <c r="V51" s="82"/>
      <c r="W51" s="55"/>
      <c r="X51" s="55"/>
      <c r="Y51" s="75"/>
      <c r="Z51" s="3"/>
      <c r="AA51" s="54"/>
      <c r="AB51" s="55"/>
      <c r="AC51" s="75"/>
      <c r="AD51" s="33"/>
    </row>
    <row r="52" spans="1:30" s="25" customFormat="1" ht="16.149999999999999" customHeight="1" x14ac:dyDescent="0.15">
      <c r="A52" s="26"/>
      <c r="B52" s="3"/>
      <c r="C52" s="54"/>
      <c r="D52" s="55"/>
      <c r="E52" s="61"/>
      <c r="F52" s="5"/>
      <c r="G52" s="54"/>
      <c r="H52" s="55"/>
      <c r="I52" s="61"/>
      <c r="J52" s="5"/>
      <c r="K52" s="54"/>
      <c r="L52" s="55"/>
      <c r="M52" s="61"/>
      <c r="N52" s="5"/>
      <c r="O52" s="54"/>
      <c r="P52" s="55"/>
      <c r="Q52" s="75"/>
      <c r="R52" s="5"/>
      <c r="S52" s="54"/>
      <c r="T52" s="55"/>
      <c r="U52" s="75"/>
      <c r="V52" s="82"/>
      <c r="W52" s="55"/>
      <c r="X52" s="55"/>
      <c r="Y52" s="75"/>
      <c r="Z52" s="3"/>
      <c r="AA52" s="54"/>
      <c r="AB52" s="55"/>
      <c r="AC52" s="75"/>
      <c r="AD52" s="33"/>
    </row>
    <row r="53" spans="1:30" s="25" customFormat="1" ht="16.149999999999999" customHeight="1" x14ac:dyDescent="0.15">
      <c r="A53" s="26"/>
      <c r="B53" s="3"/>
      <c r="C53" s="54"/>
      <c r="D53" s="55"/>
      <c r="E53" s="61"/>
      <c r="F53" s="5"/>
      <c r="G53" s="54"/>
      <c r="H53" s="55"/>
      <c r="I53" s="61"/>
      <c r="J53" s="5"/>
      <c r="K53" s="54"/>
      <c r="L53" s="55"/>
      <c r="M53" s="61"/>
      <c r="N53" s="5"/>
      <c r="O53" s="54"/>
      <c r="P53" s="55"/>
      <c r="Q53" s="75"/>
      <c r="R53" s="5"/>
      <c r="S53" s="54"/>
      <c r="T53" s="55"/>
      <c r="U53" s="75"/>
      <c r="V53" s="82"/>
      <c r="W53" s="55"/>
      <c r="X53" s="55"/>
      <c r="Y53" s="75"/>
      <c r="Z53" s="3"/>
      <c r="AA53" s="54"/>
      <c r="AB53" s="55"/>
      <c r="AC53" s="75"/>
      <c r="AD53" s="28"/>
    </row>
    <row r="54" spans="1:30" s="27" customFormat="1" ht="16.5" customHeight="1" x14ac:dyDescent="0.15">
      <c r="A54" s="26"/>
      <c r="B54" s="3"/>
      <c r="C54" s="54"/>
      <c r="D54" s="55"/>
      <c r="E54" s="61"/>
      <c r="F54" s="5"/>
      <c r="G54" s="54"/>
      <c r="H54" s="55"/>
      <c r="I54" s="61"/>
      <c r="J54" s="5"/>
      <c r="K54" s="54"/>
      <c r="L54" s="55"/>
      <c r="M54" s="61"/>
      <c r="N54" s="5"/>
      <c r="O54" s="54"/>
      <c r="P54" s="55"/>
      <c r="Q54" s="75"/>
      <c r="R54" s="5"/>
      <c r="S54" s="54"/>
      <c r="T54" s="55"/>
      <c r="U54" s="75"/>
      <c r="V54" s="82"/>
      <c r="W54" s="55"/>
      <c r="X54" s="55"/>
      <c r="Y54" s="75"/>
      <c r="Z54" s="3"/>
      <c r="AA54" s="54"/>
      <c r="AB54" s="55"/>
      <c r="AC54" s="75"/>
      <c r="AD54" s="41"/>
    </row>
  </sheetData>
  <sheetProtection algorithmName="SHA-512" hashValue="ZfbyweXsQI64+JquZN2tyPlBtabLZqWATx1fp29dP/tA/+ldz+w1NR/QZLOmMx109FdTWKnJ1XTnvdipqfx8fQ==" saltValue="cKa9mWIVQk7w8MdVCGwqqg==" spinCount="100000" sheet="1" objects="1" scenarios="1"/>
  <phoneticPr fontId="3"/>
  <dataValidations count="1">
    <dataValidation type="whole" allowBlank="1" showInputMessage="1" showErrorMessage="1" sqref="Y7 AC7 U7 Q7 M7 E7" xr:uid="{00000000-0002-0000-04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6"/>
  <sheetViews>
    <sheetView topLeftCell="B1" zoomScale="90" zoomScaleNormal="100" zoomScaleSheetLayoutView="80" workbookViewId="0">
      <selection activeCell="E8" sqref="E8"/>
    </sheetView>
  </sheetViews>
  <sheetFormatPr defaultRowHeight="13.5" x14ac:dyDescent="0.15"/>
  <cols>
    <col min="1" max="1" width="2.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2025年4月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665</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4</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1128</v>
      </c>
      <c r="C7" s="63"/>
      <c r="D7" s="171"/>
      <c r="E7" s="173"/>
      <c r="F7" s="100"/>
      <c r="G7" s="63"/>
      <c r="J7" s="100"/>
      <c r="K7" s="63"/>
      <c r="L7" s="182" t="s">
        <v>707</v>
      </c>
      <c r="M7" s="183">
        <f>D15+L15+H15+P15+T15+X15+AB15</f>
        <v>9800</v>
      </c>
      <c r="N7" s="100"/>
      <c r="O7" s="63"/>
      <c r="P7" s="182" t="s">
        <v>708</v>
      </c>
      <c r="Q7" s="294">
        <f>E15+M15+I15+Q15+U15+Y15+AC15</f>
        <v>0</v>
      </c>
      <c r="R7" s="101"/>
      <c r="S7" s="64"/>
      <c r="T7" s="176"/>
      <c r="U7" s="177"/>
      <c r="V7" s="289"/>
      <c r="W7" s="290"/>
      <c r="X7" s="291"/>
      <c r="Y7" s="292"/>
      <c r="Z7" s="289"/>
      <c r="AA7" s="290"/>
      <c r="AB7" s="291"/>
      <c r="AC7" s="293"/>
      <c r="AD7" s="97"/>
      <c r="AE7" s="31"/>
    </row>
    <row r="8" spans="1:31" s="34" customFormat="1" ht="15.95" customHeight="1" x14ac:dyDescent="0.15">
      <c r="A8" s="344" t="s">
        <v>512</v>
      </c>
      <c r="B8" s="35" t="s">
        <v>315</v>
      </c>
      <c r="C8" s="56" t="s">
        <v>981</v>
      </c>
      <c r="D8" s="166">
        <v>2050</v>
      </c>
      <c r="E8" s="154"/>
      <c r="F8" s="35"/>
      <c r="G8" s="56"/>
      <c r="H8" s="175" t="s">
        <v>57</v>
      </c>
      <c r="I8" s="136"/>
      <c r="J8" s="35" t="s">
        <v>533</v>
      </c>
      <c r="K8" s="56" t="s">
        <v>85</v>
      </c>
      <c r="L8" s="175">
        <v>1650</v>
      </c>
      <c r="M8" s="136"/>
      <c r="N8" s="35"/>
      <c r="O8" s="56"/>
      <c r="P8" s="175" t="s">
        <v>57</v>
      </c>
      <c r="Q8" s="136"/>
      <c r="R8" s="35"/>
      <c r="S8" s="56"/>
      <c r="T8" s="175" t="s">
        <v>57</v>
      </c>
      <c r="U8" s="136"/>
      <c r="V8" s="195"/>
      <c r="W8" s="102"/>
      <c r="X8" s="102"/>
      <c r="Y8" s="136"/>
      <c r="Z8" s="35" t="s">
        <v>315</v>
      </c>
      <c r="AA8" s="56" t="s">
        <v>1112</v>
      </c>
      <c r="AB8" s="175">
        <v>50</v>
      </c>
      <c r="AC8" s="136"/>
      <c r="AD8" s="33" t="s">
        <v>780</v>
      </c>
    </row>
    <row r="9" spans="1:31" s="34" customFormat="1" ht="15.95" customHeight="1" x14ac:dyDescent="0.15">
      <c r="A9" s="344" t="s">
        <v>512</v>
      </c>
      <c r="B9" s="36"/>
      <c r="C9" s="58"/>
      <c r="D9" s="165"/>
      <c r="E9" s="136"/>
      <c r="F9" s="36"/>
      <c r="G9" s="58"/>
      <c r="H9" s="174"/>
      <c r="I9" s="135"/>
      <c r="J9" s="36"/>
      <c r="K9" s="58"/>
      <c r="L9" s="174"/>
      <c r="M9" s="135"/>
      <c r="N9" s="36"/>
      <c r="O9" s="58"/>
      <c r="P9" s="174"/>
      <c r="Q9" s="135"/>
      <c r="R9" s="36"/>
      <c r="S9" s="58"/>
      <c r="T9" s="174"/>
      <c r="U9" s="135"/>
      <c r="V9" s="195"/>
      <c r="W9" s="102"/>
      <c r="X9" s="102"/>
      <c r="Y9" s="136"/>
      <c r="Z9" s="36"/>
      <c r="AA9" s="562" t="s">
        <v>1113</v>
      </c>
      <c r="AB9" s="174"/>
      <c r="AC9" s="135"/>
      <c r="AD9" s="33" t="s">
        <v>781</v>
      </c>
    </row>
    <row r="10" spans="1:31" s="34" customFormat="1" ht="15.95" customHeight="1" x14ac:dyDescent="0.15">
      <c r="A10" s="344" t="s">
        <v>512</v>
      </c>
      <c r="B10" s="36" t="s">
        <v>316</v>
      </c>
      <c r="C10" s="58" t="s">
        <v>86</v>
      </c>
      <c r="D10" s="165">
        <v>1250</v>
      </c>
      <c r="E10" s="154"/>
      <c r="F10" s="36"/>
      <c r="G10" s="58"/>
      <c r="H10" s="174" t="s">
        <v>57</v>
      </c>
      <c r="I10" s="135"/>
      <c r="J10" s="36"/>
      <c r="K10" s="58"/>
      <c r="L10" s="174"/>
      <c r="M10" s="135"/>
      <c r="N10" s="36"/>
      <c r="O10" s="58"/>
      <c r="P10" s="174" t="s">
        <v>57</v>
      </c>
      <c r="Q10" s="135"/>
      <c r="R10" s="36"/>
      <c r="S10" s="58"/>
      <c r="T10" s="174" t="s">
        <v>57</v>
      </c>
      <c r="U10" s="135"/>
      <c r="V10" s="195"/>
      <c r="W10" s="102"/>
      <c r="X10" s="102"/>
      <c r="Y10" s="136"/>
      <c r="Z10" s="36"/>
      <c r="AA10" s="58"/>
      <c r="AB10" s="174"/>
      <c r="AC10" s="135"/>
      <c r="AD10" s="33" t="s">
        <v>691</v>
      </c>
    </row>
    <row r="11" spans="1:31" s="34" customFormat="1" ht="15.95" customHeight="1" x14ac:dyDescent="0.15">
      <c r="A11" s="344" t="s">
        <v>512</v>
      </c>
      <c r="B11" s="36" t="s">
        <v>1108</v>
      </c>
      <c r="C11" s="58" t="s">
        <v>331</v>
      </c>
      <c r="D11" s="165">
        <v>1400</v>
      </c>
      <c r="E11" s="154"/>
      <c r="F11" s="36"/>
      <c r="G11" s="58"/>
      <c r="H11" s="174" t="s">
        <v>57</v>
      </c>
      <c r="I11" s="135"/>
      <c r="J11" s="36"/>
      <c r="K11" s="58"/>
      <c r="L11" s="174"/>
      <c r="M11" s="135"/>
      <c r="N11" s="36"/>
      <c r="O11" s="58"/>
      <c r="P11" s="174" t="s">
        <v>57</v>
      </c>
      <c r="Q11" s="135"/>
      <c r="R11" s="36"/>
      <c r="S11" s="58"/>
      <c r="T11" s="174" t="s">
        <v>57</v>
      </c>
      <c r="U11" s="135"/>
      <c r="V11" s="195"/>
      <c r="W11" s="102"/>
      <c r="X11" s="102"/>
      <c r="Y11" s="136"/>
      <c r="Z11" s="36" t="s">
        <v>1108</v>
      </c>
      <c r="AA11" s="58" t="s">
        <v>938</v>
      </c>
      <c r="AB11" s="174">
        <v>100</v>
      </c>
      <c r="AC11" s="136"/>
      <c r="AD11" s="33"/>
    </row>
    <row r="12" spans="1:31" s="34" customFormat="1" ht="15.95" customHeight="1" x14ac:dyDescent="0.15">
      <c r="A12" s="344" t="s">
        <v>512</v>
      </c>
      <c r="B12" s="35" t="s">
        <v>317</v>
      </c>
      <c r="C12" s="56" t="s">
        <v>87</v>
      </c>
      <c r="D12" s="166">
        <v>1550</v>
      </c>
      <c r="E12" s="154"/>
      <c r="F12" s="35"/>
      <c r="G12" s="56"/>
      <c r="H12" s="175" t="s">
        <v>57</v>
      </c>
      <c r="I12" s="136"/>
      <c r="J12" s="35"/>
      <c r="K12" s="56"/>
      <c r="L12" s="175"/>
      <c r="M12" s="136"/>
      <c r="N12" s="35"/>
      <c r="O12" s="56"/>
      <c r="P12" s="175" t="s">
        <v>57</v>
      </c>
      <c r="Q12" s="136"/>
      <c r="R12" s="35"/>
      <c r="S12" s="56"/>
      <c r="T12" s="175" t="s">
        <v>57</v>
      </c>
      <c r="U12" s="136"/>
      <c r="V12" s="195"/>
      <c r="W12" s="102"/>
      <c r="X12" s="102"/>
      <c r="Y12" s="136"/>
      <c r="Z12" s="35"/>
      <c r="AA12" s="56"/>
      <c r="AB12" s="175"/>
      <c r="AC12" s="136"/>
      <c r="AD12" s="33" t="s">
        <v>688</v>
      </c>
    </row>
    <row r="13" spans="1:31" s="34" customFormat="1" ht="15.95" customHeight="1" x14ac:dyDescent="0.15">
      <c r="A13" s="344" t="s">
        <v>512</v>
      </c>
      <c r="B13" s="35" t="s">
        <v>318</v>
      </c>
      <c r="C13" s="56" t="s">
        <v>332</v>
      </c>
      <c r="D13" s="166">
        <v>950</v>
      </c>
      <c r="E13" s="154"/>
      <c r="F13" s="35"/>
      <c r="G13" s="56"/>
      <c r="H13" s="175" t="s">
        <v>57</v>
      </c>
      <c r="I13" s="136"/>
      <c r="J13" s="35"/>
      <c r="K13" s="56"/>
      <c r="L13" s="175" t="s">
        <v>57</v>
      </c>
      <c r="M13" s="136"/>
      <c r="N13" s="35"/>
      <c r="O13" s="56"/>
      <c r="P13" s="175" t="s">
        <v>57</v>
      </c>
      <c r="Q13" s="136"/>
      <c r="R13" s="35"/>
      <c r="S13" s="56"/>
      <c r="T13" s="175" t="s">
        <v>57</v>
      </c>
      <c r="U13" s="136"/>
      <c r="V13" s="195"/>
      <c r="W13" s="102"/>
      <c r="X13" s="102"/>
      <c r="Y13" s="136"/>
      <c r="Z13" s="35"/>
      <c r="AA13" s="56"/>
      <c r="AB13" s="175"/>
      <c r="AC13" s="136"/>
      <c r="AD13" s="33" t="s">
        <v>689</v>
      </c>
    </row>
    <row r="14" spans="1:31" s="34" customFormat="1" ht="15.95" customHeight="1" x14ac:dyDescent="0.15">
      <c r="A14" s="344" t="s">
        <v>512</v>
      </c>
      <c r="B14" s="38" t="s">
        <v>319</v>
      </c>
      <c r="C14" s="57" t="s">
        <v>88</v>
      </c>
      <c r="D14" s="168">
        <v>800</v>
      </c>
      <c r="E14" s="156"/>
      <c r="F14" s="38"/>
      <c r="G14" s="57"/>
      <c r="H14" s="179" t="s">
        <v>57</v>
      </c>
      <c r="I14" s="137"/>
      <c r="J14" s="38"/>
      <c r="K14" s="57"/>
      <c r="L14" s="179" t="s">
        <v>57</v>
      </c>
      <c r="M14" s="137"/>
      <c r="N14" s="38"/>
      <c r="O14" s="57"/>
      <c r="P14" s="179" t="s">
        <v>57</v>
      </c>
      <c r="Q14" s="137"/>
      <c r="R14" s="38"/>
      <c r="S14" s="57"/>
      <c r="T14" s="179" t="s">
        <v>57</v>
      </c>
      <c r="U14" s="137"/>
      <c r="V14" s="196"/>
      <c r="W14" s="103"/>
      <c r="X14" s="103"/>
      <c r="Y14" s="137"/>
      <c r="Z14" s="38"/>
      <c r="AA14" s="57"/>
      <c r="AB14" s="179"/>
      <c r="AC14" s="137"/>
      <c r="AD14" s="33" t="s">
        <v>690</v>
      </c>
    </row>
    <row r="15" spans="1:31" s="34" customFormat="1" ht="15.95" customHeight="1" x14ac:dyDescent="0.15">
      <c r="A15" s="344"/>
      <c r="B15" s="45"/>
      <c r="C15" s="425" t="s">
        <v>701</v>
      </c>
      <c r="D15" s="194">
        <f>SUM(D8:D14)</f>
        <v>8000</v>
      </c>
      <c r="E15" s="163">
        <f>SUM(E8:E14)</f>
        <v>0</v>
      </c>
      <c r="F15" s="39"/>
      <c r="G15" s="78"/>
      <c r="H15" s="194"/>
      <c r="I15" s="163"/>
      <c r="J15" s="45"/>
      <c r="K15" s="425" t="s">
        <v>701</v>
      </c>
      <c r="L15" s="194">
        <f>SUM(L8:L14)</f>
        <v>1650</v>
      </c>
      <c r="M15" s="163">
        <f>SUM(M8:M14)</f>
        <v>0</v>
      </c>
      <c r="N15" s="39"/>
      <c r="O15" s="78"/>
      <c r="P15" s="194"/>
      <c r="Q15" s="163"/>
      <c r="R15" s="39"/>
      <c r="S15" s="78"/>
      <c r="T15" s="194"/>
      <c r="U15" s="163"/>
      <c r="V15" s="39"/>
      <c r="W15" s="78"/>
      <c r="X15" s="194"/>
      <c r="Y15" s="163"/>
      <c r="Z15" s="39"/>
      <c r="AA15" s="425" t="s">
        <v>701</v>
      </c>
      <c r="AB15" s="194">
        <f>SUM(AB8:AB14)</f>
        <v>150</v>
      </c>
      <c r="AC15" s="163">
        <f>SUM(AC8:AC14)</f>
        <v>0</v>
      </c>
      <c r="AD15" s="29" t="s">
        <v>691</v>
      </c>
    </row>
    <row r="16" spans="1:31" ht="15.95" customHeight="1" x14ac:dyDescent="0.15">
      <c r="A16" s="344"/>
      <c r="B16" s="109" t="s">
        <v>1129</v>
      </c>
      <c r="C16" s="63"/>
      <c r="D16" s="171"/>
      <c r="E16" s="173"/>
      <c r="F16" s="100"/>
      <c r="G16" s="63"/>
      <c r="H16" s="357"/>
      <c r="I16" s="358"/>
      <c r="J16" s="100"/>
      <c r="K16" s="63"/>
      <c r="L16" s="182" t="s">
        <v>709</v>
      </c>
      <c r="M16" s="183">
        <f>D21+L21+H21+P21+T21+X21+AB21</f>
        <v>7050</v>
      </c>
      <c r="N16" s="100"/>
      <c r="O16" s="63"/>
      <c r="P16" s="182" t="s">
        <v>710</v>
      </c>
      <c r="Q16" s="294">
        <f>E21+M21+I21+Q21+U21+Y21+AC21</f>
        <v>0</v>
      </c>
      <c r="R16" s="101"/>
      <c r="S16" s="64"/>
      <c r="T16" s="176"/>
      <c r="U16" s="177"/>
      <c r="V16" s="289"/>
      <c r="W16" s="290"/>
      <c r="X16" s="291"/>
      <c r="Y16" s="292"/>
      <c r="Z16" s="289"/>
      <c r="AA16" s="290"/>
      <c r="AB16" s="291"/>
      <c r="AC16" s="293"/>
      <c r="AD16" s="33"/>
      <c r="AE16" s="31"/>
    </row>
    <row r="17" spans="1:31" s="34" customFormat="1" ht="15.95" customHeight="1" x14ac:dyDescent="0.15">
      <c r="A17" s="344" t="s">
        <v>512</v>
      </c>
      <c r="B17" s="37" t="s">
        <v>1178</v>
      </c>
      <c r="C17" s="84" t="s">
        <v>1179</v>
      </c>
      <c r="D17" s="185">
        <v>3400</v>
      </c>
      <c r="E17" s="154"/>
      <c r="F17" s="37"/>
      <c r="G17" s="84"/>
      <c r="H17" s="193" t="s">
        <v>57</v>
      </c>
      <c r="I17" s="162"/>
      <c r="J17" s="37" t="s">
        <v>534</v>
      </c>
      <c r="K17" s="84" t="s">
        <v>95</v>
      </c>
      <c r="L17" s="193">
        <v>700</v>
      </c>
      <c r="M17" s="136"/>
      <c r="N17" s="37"/>
      <c r="O17" s="84"/>
      <c r="P17" s="193" t="s">
        <v>57</v>
      </c>
      <c r="Q17" s="162"/>
      <c r="R17" s="37"/>
      <c r="S17" s="84"/>
      <c r="T17" s="193" t="s">
        <v>57</v>
      </c>
      <c r="U17" s="162"/>
      <c r="V17" s="195"/>
      <c r="W17" s="102"/>
      <c r="X17" s="102"/>
      <c r="Y17" s="136"/>
      <c r="Z17" s="37"/>
      <c r="AA17" s="84"/>
      <c r="AB17" s="193"/>
      <c r="AC17" s="162"/>
      <c r="AD17" s="33" t="s">
        <v>90</v>
      </c>
    </row>
    <row r="18" spans="1:31" s="34" customFormat="1" ht="15.95" customHeight="1" x14ac:dyDescent="0.15">
      <c r="A18" s="344" t="s">
        <v>512</v>
      </c>
      <c r="B18" s="35"/>
      <c r="C18" s="56"/>
      <c r="D18" s="166"/>
      <c r="E18" s="154"/>
      <c r="F18" s="35"/>
      <c r="G18" s="56"/>
      <c r="H18" s="175"/>
      <c r="I18" s="136"/>
      <c r="J18" s="35"/>
      <c r="K18" s="56" t="s">
        <v>16</v>
      </c>
      <c r="L18" s="175"/>
      <c r="M18" s="136"/>
      <c r="N18" s="35"/>
      <c r="O18" s="56"/>
      <c r="P18" s="175"/>
      <c r="Q18" s="136"/>
      <c r="R18" s="35"/>
      <c r="S18" s="56"/>
      <c r="T18" s="175"/>
      <c r="U18" s="136"/>
      <c r="V18" s="195"/>
      <c r="W18" s="102"/>
      <c r="X18" s="102"/>
      <c r="Y18" s="136"/>
      <c r="Z18" s="35"/>
      <c r="AA18" s="56"/>
      <c r="AB18" s="175"/>
      <c r="AC18" s="136"/>
      <c r="AD18" s="33" t="s">
        <v>92</v>
      </c>
    </row>
    <row r="19" spans="1:31" s="34" customFormat="1" ht="15.95" customHeight="1" x14ac:dyDescent="0.15">
      <c r="A19" s="344" t="s">
        <v>512</v>
      </c>
      <c r="B19" s="35" t="s">
        <v>1033</v>
      </c>
      <c r="C19" s="58" t="s">
        <v>1039</v>
      </c>
      <c r="D19" s="165">
        <v>2150</v>
      </c>
      <c r="E19" s="154"/>
      <c r="F19" s="36"/>
      <c r="G19" s="58"/>
      <c r="H19" s="174" t="s">
        <v>57</v>
      </c>
      <c r="I19" s="135"/>
      <c r="J19" s="36" t="s">
        <v>535</v>
      </c>
      <c r="K19" s="58" t="s">
        <v>96</v>
      </c>
      <c r="L19" s="174">
        <v>250</v>
      </c>
      <c r="M19" s="136"/>
      <c r="N19" s="36"/>
      <c r="O19" s="58"/>
      <c r="P19" s="174" t="s">
        <v>57</v>
      </c>
      <c r="Q19" s="135"/>
      <c r="R19" s="36"/>
      <c r="S19" s="58"/>
      <c r="T19" s="174" t="s">
        <v>57</v>
      </c>
      <c r="U19" s="135"/>
      <c r="V19" s="195"/>
      <c r="W19" s="102"/>
      <c r="X19" s="102"/>
      <c r="Y19" s="136"/>
      <c r="Z19" s="36"/>
      <c r="AA19" s="58"/>
      <c r="AB19" s="174"/>
      <c r="AC19" s="135"/>
      <c r="AD19" s="33" t="s">
        <v>17</v>
      </c>
    </row>
    <row r="20" spans="1:31" s="34" customFormat="1" ht="15.95" customHeight="1" x14ac:dyDescent="0.15">
      <c r="A20" s="344" t="s">
        <v>512</v>
      </c>
      <c r="B20" s="38" t="s">
        <v>323</v>
      </c>
      <c r="C20" s="57" t="s">
        <v>97</v>
      </c>
      <c r="D20" s="168">
        <v>550</v>
      </c>
      <c r="E20" s="154"/>
      <c r="F20" s="38"/>
      <c r="G20" s="57"/>
      <c r="H20" s="179" t="s">
        <v>57</v>
      </c>
      <c r="I20" s="137"/>
      <c r="J20" s="38"/>
      <c r="K20" s="57"/>
      <c r="L20" s="179" t="s">
        <v>57</v>
      </c>
      <c r="M20" s="137"/>
      <c r="N20" s="38"/>
      <c r="O20" s="57"/>
      <c r="P20" s="179" t="s">
        <v>57</v>
      </c>
      <c r="Q20" s="137"/>
      <c r="R20" s="38"/>
      <c r="S20" s="57"/>
      <c r="T20" s="179" t="s">
        <v>57</v>
      </c>
      <c r="U20" s="137"/>
      <c r="V20" s="196"/>
      <c r="W20" s="103"/>
      <c r="X20" s="103"/>
      <c r="Y20" s="137"/>
      <c r="Z20" s="38"/>
      <c r="AA20" s="57"/>
      <c r="AB20" s="179"/>
      <c r="AC20" s="137"/>
      <c r="AD20" s="33"/>
    </row>
    <row r="21" spans="1:31" s="34" customFormat="1" ht="15.95" customHeight="1" x14ac:dyDescent="0.15">
      <c r="A21" s="344"/>
      <c r="B21" s="45"/>
      <c r="C21" s="425" t="s">
        <v>701</v>
      </c>
      <c r="D21" s="194">
        <f>SUM(D17:D20)</f>
        <v>6100</v>
      </c>
      <c r="E21" s="197">
        <f>SUM(E17:E20)</f>
        <v>0</v>
      </c>
      <c r="F21" s="45"/>
      <c r="G21" s="78"/>
      <c r="H21" s="194"/>
      <c r="I21" s="197"/>
      <c r="J21" s="45"/>
      <c r="K21" s="425" t="s">
        <v>701</v>
      </c>
      <c r="L21" s="194">
        <f>SUM(L17:L20)</f>
        <v>950</v>
      </c>
      <c r="M21" s="163">
        <f>SUM(M17:M20)</f>
        <v>0</v>
      </c>
      <c r="N21" s="45"/>
      <c r="O21" s="78"/>
      <c r="P21" s="194"/>
      <c r="Q21" s="197"/>
      <c r="R21" s="45"/>
      <c r="S21" s="78"/>
      <c r="T21" s="194"/>
      <c r="U21" s="197"/>
      <c r="V21" s="45"/>
      <c r="W21" s="78"/>
      <c r="X21" s="194"/>
      <c r="Y21" s="197"/>
      <c r="Z21" s="45"/>
      <c r="AA21" s="78"/>
      <c r="AB21" s="194"/>
      <c r="AC21" s="197"/>
      <c r="AD21" s="33" t="s">
        <v>93</v>
      </c>
    </row>
    <row r="22" spans="1:31" s="34" customFormat="1" ht="15.95" customHeight="1" x14ac:dyDescent="0.15">
      <c r="A22" s="344"/>
      <c r="B22" s="109" t="s">
        <v>1130</v>
      </c>
      <c r="C22" s="63"/>
      <c r="D22" s="171"/>
      <c r="E22" s="173"/>
      <c r="F22" s="481"/>
      <c r="G22" s="479"/>
      <c r="H22" s="482"/>
      <c r="I22" s="474"/>
      <c r="J22" s="100"/>
      <c r="K22" s="63"/>
      <c r="L22" s="182" t="s">
        <v>457</v>
      </c>
      <c r="M22" s="183">
        <f>D30+H30+P30+L30+T30+X30+AB30</f>
        <v>7600</v>
      </c>
      <c r="N22" s="100"/>
      <c r="O22" s="63"/>
      <c r="P22" s="182" t="s">
        <v>458</v>
      </c>
      <c r="Q22" s="294">
        <f>E30+M30+I30+Q30+U30+Y30+AC30</f>
        <v>0</v>
      </c>
      <c r="R22" s="101"/>
      <c r="S22" s="64"/>
      <c r="T22" s="176"/>
      <c r="U22" s="177"/>
      <c r="V22" s="289"/>
      <c r="W22" s="290"/>
      <c r="X22" s="291"/>
      <c r="Y22" s="292"/>
      <c r="Z22" s="289"/>
      <c r="AA22" s="290"/>
      <c r="AB22" s="291"/>
      <c r="AC22" s="293"/>
      <c r="AD22" s="33" t="s">
        <v>94</v>
      </c>
    </row>
    <row r="23" spans="1:31" s="34" customFormat="1" ht="15.95" customHeight="1" x14ac:dyDescent="0.15">
      <c r="A23" s="344" t="s">
        <v>512</v>
      </c>
      <c r="B23" s="36" t="s">
        <v>324</v>
      </c>
      <c r="C23" s="58" t="s">
        <v>98</v>
      </c>
      <c r="D23" s="165">
        <v>1700</v>
      </c>
      <c r="E23" s="154"/>
      <c r="F23" s="35"/>
      <c r="G23" s="56"/>
      <c r="H23" s="175" t="s">
        <v>57</v>
      </c>
      <c r="I23" s="154"/>
      <c r="J23" s="36" t="s">
        <v>536</v>
      </c>
      <c r="K23" s="58" t="s">
        <v>99</v>
      </c>
      <c r="L23" s="174">
        <v>450</v>
      </c>
      <c r="M23" s="136"/>
      <c r="N23" s="36"/>
      <c r="O23" s="58"/>
      <c r="P23" s="174" t="s">
        <v>57</v>
      </c>
      <c r="Q23" s="135"/>
      <c r="R23" s="36"/>
      <c r="S23" s="58"/>
      <c r="T23" s="174" t="s">
        <v>57</v>
      </c>
      <c r="U23" s="135"/>
      <c r="V23" s="195"/>
      <c r="W23" s="102"/>
      <c r="X23" s="102"/>
      <c r="Y23" s="136"/>
      <c r="Z23" s="36" t="s">
        <v>324</v>
      </c>
      <c r="AA23" s="58" t="s">
        <v>1098</v>
      </c>
      <c r="AB23" s="174">
        <v>100</v>
      </c>
      <c r="AC23" s="136"/>
      <c r="AD23" s="33" t="s">
        <v>84</v>
      </c>
    </row>
    <row r="24" spans="1:31" s="34" customFormat="1" ht="15.95" customHeight="1" x14ac:dyDescent="0.15">
      <c r="A24" s="344" t="s">
        <v>512</v>
      </c>
      <c r="B24" s="35" t="s">
        <v>1086</v>
      </c>
      <c r="C24" s="56" t="s">
        <v>1087</v>
      </c>
      <c r="D24" s="166">
        <v>1900</v>
      </c>
      <c r="E24" s="154"/>
      <c r="F24" s="36"/>
      <c r="G24" s="58"/>
      <c r="H24" s="174" t="s">
        <v>57</v>
      </c>
      <c r="I24" s="135"/>
      <c r="J24" s="35"/>
      <c r="K24" s="65"/>
      <c r="L24" s="175"/>
      <c r="M24" s="136"/>
      <c r="N24" s="35"/>
      <c r="O24" s="56"/>
      <c r="P24" s="175" t="s">
        <v>57</v>
      </c>
      <c r="Q24" s="136"/>
      <c r="R24" s="35"/>
      <c r="S24" s="56"/>
      <c r="T24" s="175" t="s">
        <v>57</v>
      </c>
      <c r="U24" s="136"/>
      <c r="V24" s="195"/>
      <c r="W24" s="102"/>
      <c r="X24" s="102"/>
      <c r="Y24" s="136"/>
      <c r="Z24" s="35" t="s">
        <v>1086</v>
      </c>
      <c r="AA24" s="56" t="s">
        <v>1099</v>
      </c>
      <c r="AB24" s="175">
        <v>100</v>
      </c>
      <c r="AC24" s="136"/>
      <c r="AD24" s="33"/>
    </row>
    <row r="25" spans="1:31" s="34" customFormat="1" ht="15.95" customHeight="1" x14ac:dyDescent="0.15">
      <c r="A25" s="344" t="s">
        <v>512</v>
      </c>
      <c r="B25" s="35"/>
      <c r="C25" s="56"/>
      <c r="D25" s="166"/>
      <c r="E25" s="154"/>
      <c r="F25" s="35"/>
      <c r="G25" s="56"/>
      <c r="H25" s="175"/>
      <c r="I25" s="154"/>
      <c r="J25" s="35" t="s">
        <v>537</v>
      </c>
      <c r="K25" s="56" t="s">
        <v>100</v>
      </c>
      <c r="L25" s="192">
        <v>150</v>
      </c>
      <c r="M25" s="136"/>
      <c r="N25" s="35"/>
      <c r="O25" s="56"/>
      <c r="P25" s="175"/>
      <c r="Q25" s="136"/>
      <c r="R25" s="35"/>
      <c r="S25" s="56"/>
      <c r="T25" s="175"/>
      <c r="U25" s="136"/>
      <c r="V25" s="195"/>
      <c r="W25" s="102"/>
      <c r="X25" s="102"/>
      <c r="Y25" s="136"/>
      <c r="Z25" s="35"/>
      <c r="AA25" s="56"/>
      <c r="AB25" s="175"/>
      <c r="AC25" s="136"/>
      <c r="AD25" s="33"/>
    </row>
    <row r="26" spans="1:31" ht="15.95" customHeight="1" x14ac:dyDescent="0.15">
      <c r="A26" s="344" t="s">
        <v>512</v>
      </c>
      <c r="B26" s="38" t="s">
        <v>325</v>
      </c>
      <c r="C26" s="57" t="s">
        <v>101</v>
      </c>
      <c r="D26" s="168">
        <v>550</v>
      </c>
      <c r="E26" s="156"/>
      <c r="F26" s="38"/>
      <c r="G26" s="57"/>
      <c r="H26" s="179" t="s">
        <v>57</v>
      </c>
      <c r="I26" s="137"/>
      <c r="J26" s="38" t="s">
        <v>538</v>
      </c>
      <c r="K26" s="57" t="s">
        <v>101</v>
      </c>
      <c r="L26" s="179">
        <v>100</v>
      </c>
      <c r="M26" s="136"/>
      <c r="N26" s="38"/>
      <c r="O26" s="57"/>
      <c r="P26" s="179" t="s">
        <v>57</v>
      </c>
      <c r="Q26" s="137"/>
      <c r="R26" s="38"/>
      <c r="S26" s="57"/>
      <c r="T26" s="179" t="s">
        <v>57</v>
      </c>
      <c r="U26" s="137"/>
      <c r="V26" s="196"/>
      <c r="W26" s="103"/>
      <c r="X26" s="103"/>
      <c r="Y26" s="137"/>
      <c r="Z26" s="38"/>
      <c r="AA26" s="57"/>
      <c r="AB26" s="179"/>
      <c r="AC26" s="137"/>
      <c r="AD26" s="33"/>
      <c r="AE26" s="31"/>
    </row>
    <row r="27" spans="1:31" s="34" customFormat="1" ht="15.95" customHeight="1" x14ac:dyDescent="0.15">
      <c r="A27" s="344" t="s">
        <v>512</v>
      </c>
      <c r="B27" s="32" t="s">
        <v>328</v>
      </c>
      <c r="C27" s="76" t="s">
        <v>104</v>
      </c>
      <c r="D27" s="184">
        <v>700</v>
      </c>
      <c r="E27" s="153"/>
      <c r="F27" s="32"/>
      <c r="G27" s="76"/>
      <c r="H27" s="186" t="s">
        <v>57</v>
      </c>
      <c r="I27" s="161"/>
      <c r="J27" s="32"/>
      <c r="K27" s="76"/>
      <c r="L27" s="414"/>
      <c r="M27" s="161"/>
      <c r="N27" s="32"/>
      <c r="O27" s="76"/>
      <c r="P27" s="186" t="s">
        <v>57</v>
      </c>
      <c r="Q27" s="161"/>
      <c r="R27" s="32"/>
      <c r="S27" s="76"/>
      <c r="T27" s="186" t="s">
        <v>57</v>
      </c>
      <c r="U27" s="161"/>
      <c r="V27" s="412"/>
      <c r="W27" s="413"/>
      <c r="X27" s="413"/>
      <c r="Y27" s="161"/>
      <c r="Z27" s="32"/>
      <c r="AA27" s="76"/>
      <c r="AB27" s="186"/>
      <c r="AC27" s="161"/>
      <c r="AD27" s="33"/>
    </row>
    <row r="28" spans="1:31" s="34" customFormat="1" ht="15.95" customHeight="1" x14ac:dyDescent="0.15">
      <c r="A28" s="344" t="s">
        <v>512</v>
      </c>
      <c r="B28" s="35" t="s">
        <v>330</v>
      </c>
      <c r="C28" s="56" t="s">
        <v>1021</v>
      </c>
      <c r="D28" s="166">
        <v>1550</v>
      </c>
      <c r="E28" s="154"/>
      <c r="F28" s="35"/>
      <c r="G28" s="56"/>
      <c r="H28" s="174" t="s">
        <v>57</v>
      </c>
      <c r="I28" s="154"/>
      <c r="J28" s="35" t="s">
        <v>539</v>
      </c>
      <c r="K28" s="56" t="s">
        <v>106</v>
      </c>
      <c r="L28" s="192">
        <v>200</v>
      </c>
      <c r="M28" s="136"/>
      <c r="N28" s="35"/>
      <c r="O28" s="56"/>
      <c r="P28" s="175" t="s">
        <v>1093</v>
      </c>
      <c r="Q28" s="136"/>
      <c r="R28" s="35"/>
      <c r="S28" s="56"/>
      <c r="T28" s="175" t="s">
        <v>1093</v>
      </c>
      <c r="U28" s="136"/>
      <c r="V28" s="195"/>
      <c r="W28" s="102"/>
      <c r="X28" s="102"/>
      <c r="Y28" s="136"/>
      <c r="Z28" s="35" t="s">
        <v>330</v>
      </c>
      <c r="AA28" s="56" t="s">
        <v>1092</v>
      </c>
      <c r="AB28" s="175">
        <v>100</v>
      </c>
      <c r="AC28" s="136"/>
      <c r="AD28" s="33"/>
    </row>
    <row r="29" spans="1:31" s="25" customFormat="1" ht="15.95" customHeight="1" x14ac:dyDescent="0.15">
      <c r="A29" s="344" t="s">
        <v>512</v>
      </c>
      <c r="B29" s="38"/>
      <c r="C29" s="57"/>
      <c r="D29" s="168"/>
      <c r="E29" s="135"/>
      <c r="F29" s="38"/>
      <c r="G29" s="249"/>
      <c r="H29" s="179"/>
      <c r="I29" s="137"/>
      <c r="J29" s="38"/>
      <c r="K29" s="57"/>
      <c r="L29" s="179"/>
      <c r="M29" s="137"/>
      <c r="N29" s="38"/>
      <c r="O29" s="57"/>
      <c r="P29" s="175"/>
      <c r="Q29" s="137"/>
      <c r="R29" s="38"/>
      <c r="S29" s="250"/>
      <c r="T29" s="179"/>
      <c r="U29" s="137"/>
      <c r="V29" s="196"/>
      <c r="W29" s="103"/>
      <c r="X29" s="103"/>
      <c r="Y29" s="137"/>
      <c r="Z29" s="36"/>
      <c r="AA29" s="77"/>
      <c r="AB29" s="203"/>
      <c r="AC29" s="202"/>
      <c r="AD29" s="29"/>
    </row>
    <row r="30" spans="1:31" s="34" customFormat="1" ht="15.95" customHeight="1" x14ac:dyDescent="0.15">
      <c r="A30" s="344"/>
      <c r="B30" s="45"/>
      <c r="C30" s="425" t="s">
        <v>701</v>
      </c>
      <c r="D30" s="194">
        <f>SUM(D23:D29)</f>
        <v>6400</v>
      </c>
      <c r="E30" s="197">
        <f>SUM(E23:E29)</f>
        <v>0</v>
      </c>
      <c r="F30" s="45"/>
      <c r="G30" s="425"/>
      <c r="H30" s="194"/>
      <c r="I30" s="197"/>
      <c r="J30" s="45"/>
      <c r="K30" s="425" t="s">
        <v>701</v>
      </c>
      <c r="L30" s="194">
        <f>SUM(L23:L29)</f>
        <v>900</v>
      </c>
      <c r="M30" s="197">
        <f>SUM(M23:M29)</f>
        <v>0</v>
      </c>
      <c r="N30" s="45"/>
      <c r="O30" s="425"/>
      <c r="P30" s="194"/>
      <c r="Q30" s="197"/>
      <c r="R30" s="45"/>
      <c r="S30" s="78"/>
      <c r="T30" s="194"/>
      <c r="U30" s="197"/>
      <c r="V30" s="45"/>
      <c r="W30" s="78"/>
      <c r="X30" s="194"/>
      <c r="Y30" s="197"/>
      <c r="Z30" s="45"/>
      <c r="AA30" s="425" t="s">
        <v>701</v>
      </c>
      <c r="AB30" s="194">
        <f>SUM(AB23:AB29)</f>
        <v>300</v>
      </c>
      <c r="AC30" s="197">
        <f>SUM(AC23:AC29)</f>
        <v>0</v>
      </c>
      <c r="AD30" s="33"/>
    </row>
    <row r="31" spans="1:31" s="34" customFormat="1" ht="15.95" customHeight="1" x14ac:dyDescent="0.15">
      <c r="A31" s="344"/>
      <c r="B31" s="109" t="s">
        <v>1131</v>
      </c>
      <c r="C31" s="63"/>
      <c r="D31" s="171"/>
      <c r="E31" s="173"/>
      <c r="F31" s="100"/>
      <c r="G31" s="63"/>
      <c r="H31" s="182"/>
      <c r="I31" s="183"/>
      <c r="J31" s="100"/>
      <c r="K31" s="63"/>
      <c r="L31" s="182" t="s">
        <v>459</v>
      </c>
      <c r="M31" s="183">
        <f>D35+H35+P35+L35+T35+X35+AB35</f>
        <v>3050</v>
      </c>
      <c r="N31" s="100"/>
      <c r="O31" s="63"/>
      <c r="P31" s="182" t="s">
        <v>460</v>
      </c>
      <c r="Q31" s="294">
        <f>E35+M35+I35+Q35+U35+Y35+AC35</f>
        <v>0</v>
      </c>
      <c r="R31" s="101"/>
      <c r="S31" s="64"/>
      <c r="T31" s="176"/>
      <c r="U31" s="177"/>
      <c r="V31" s="289"/>
      <c r="W31" s="290"/>
      <c r="X31" s="291"/>
      <c r="Y31" s="292"/>
      <c r="Z31" s="289"/>
      <c r="AA31" s="290"/>
      <c r="AB31" s="291"/>
      <c r="AC31" s="293"/>
      <c r="AD31" s="29"/>
    </row>
    <row r="32" spans="1:31" s="34" customFormat="1" ht="15.95" customHeight="1" x14ac:dyDescent="0.15">
      <c r="A32" s="344" t="s">
        <v>512</v>
      </c>
      <c r="B32" s="40" t="s">
        <v>326</v>
      </c>
      <c r="C32" s="88" t="s">
        <v>102</v>
      </c>
      <c r="D32" s="180">
        <v>1200</v>
      </c>
      <c r="E32" s="154"/>
      <c r="F32" s="40"/>
      <c r="G32" s="88"/>
      <c r="H32" s="180" t="s">
        <v>57</v>
      </c>
      <c r="I32" s="138"/>
      <c r="J32" s="40" t="s">
        <v>878</v>
      </c>
      <c r="K32" s="88" t="s">
        <v>877</v>
      </c>
      <c r="L32" s="180">
        <v>400</v>
      </c>
      <c r="M32" s="136"/>
      <c r="N32" s="40"/>
      <c r="O32" s="88"/>
      <c r="P32" s="180" t="s">
        <v>57</v>
      </c>
      <c r="Q32" s="138"/>
      <c r="R32" s="40"/>
      <c r="S32" s="88"/>
      <c r="T32" s="180" t="s">
        <v>57</v>
      </c>
      <c r="U32" s="138"/>
      <c r="V32" s="195"/>
      <c r="W32" s="102"/>
      <c r="X32" s="102"/>
      <c r="Y32" s="136"/>
      <c r="Z32" s="40"/>
      <c r="AA32" s="88"/>
      <c r="AB32" s="180"/>
      <c r="AC32" s="138"/>
      <c r="AD32" s="33"/>
    </row>
    <row r="33" spans="1:31" s="34" customFormat="1" ht="15.95" customHeight="1" x14ac:dyDescent="0.15">
      <c r="A33" s="344" t="s">
        <v>512</v>
      </c>
      <c r="B33" s="35" t="s">
        <v>327</v>
      </c>
      <c r="C33" s="56" t="s">
        <v>103</v>
      </c>
      <c r="D33" s="166">
        <v>750</v>
      </c>
      <c r="E33" s="154"/>
      <c r="F33" s="35"/>
      <c r="G33" s="56"/>
      <c r="H33" s="175" t="s">
        <v>57</v>
      </c>
      <c r="I33" s="136"/>
      <c r="J33" s="35"/>
      <c r="K33" s="56"/>
      <c r="L33" s="175"/>
      <c r="M33" s="136"/>
      <c r="N33" s="35"/>
      <c r="O33" s="56"/>
      <c r="P33" s="175" t="s">
        <v>57</v>
      </c>
      <c r="Q33" s="136"/>
      <c r="R33" s="35"/>
      <c r="S33" s="56"/>
      <c r="T33" s="175" t="s">
        <v>57</v>
      </c>
      <c r="U33" s="136"/>
      <c r="V33" s="195"/>
      <c r="W33" s="102"/>
      <c r="X33" s="102"/>
      <c r="Y33" s="136"/>
      <c r="Z33" s="35"/>
      <c r="AA33" s="56"/>
      <c r="AB33" s="175"/>
      <c r="AC33" s="136"/>
      <c r="AD33" s="33"/>
    </row>
    <row r="34" spans="1:31" ht="15.95" customHeight="1" x14ac:dyDescent="0.15">
      <c r="A34" s="344" t="s">
        <v>512</v>
      </c>
      <c r="B34" s="38" t="s">
        <v>329</v>
      </c>
      <c r="C34" s="57" t="s">
        <v>105</v>
      </c>
      <c r="D34" s="168">
        <v>700</v>
      </c>
      <c r="E34" s="154"/>
      <c r="F34" s="38"/>
      <c r="G34" s="57"/>
      <c r="H34" s="179" t="s">
        <v>57</v>
      </c>
      <c r="I34" s="137"/>
      <c r="J34" s="38"/>
      <c r="K34" s="57"/>
      <c r="L34" s="179" t="s">
        <v>57</v>
      </c>
      <c r="M34" s="137"/>
      <c r="N34" s="38"/>
      <c r="O34" s="57"/>
      <c r="P34" s="179" t="s">
        <v>57</v>
      </c>
      <c r="Q34" s="137"/>
      <c r="R34" s="38"/>
      <c r="S34" s="57"/>
      <c r="T34" s="179" t="s">
        <v>57</v>
      </c>
      <c r="U34" s="137"/>
      <c r="V34" s="196"/>
      <c r="W34" s="103"/>
      <c r="X34" s="103"/>
      <c r="Y34" s="137"/>
      <c r="Z34" s="38"/>
      <c r="AA34" s="57"/>
      <c r="AB34" s="179"/>
      <c r="AC34" s="137"/>
      <c r="AD34" s="33"/>
      <c r="AE34" s="31"/>
    </row>
    <row r="35" spans="1:31" s="25" customFormat="1" ht="15.95" customHeight="1" x14ac:dyDescent="0.15">
      <c r="A35" s="344"/>
      <c r="B35" s="45"/>
      <c r="C35" s="425" t="s">
        <v>701</v>
      </c>
      <c r="D35" s="194">
        <f>SUM(D32:D34)</f>
        <v>2650</v>
      </c>
      <c r="E35" s="197">
        <f>SUM(E32:E34)</f>
        <v>0</v>
      </c>
      <c r="F35" s="45"/>
      <c r="G35" s="425"/>
      <c r="H35" s="194"/>
      <c r="I35" s="197"/>
      <c r="J35" s="45"/>
      <c r="K35" s="425" t="s">
        <v>701</v>
      </c>
      <c r="L35" s="194">
        <f>SUM(L32:L34)</f>
        <v>400</v>
      </c>
      <c r="M35" s="197">
        <f>SUM(M32:M34)</f>
        <v>0</v>
      </c>
      <c r="N35" s="45"/>
      <c r="O35" s="78"/>
      <c r="P35" s="194"/>
      <c r="Q35" s="197"/>
      <c r="R35" s="45"/>
      <c r="S35" s="78"/>
      <c r="T35" s="194"/>
      <c r="U35" s="197"/>
      <c r="V35" s="45"/>
      <c r="W35" s="78"/>
      <c r="X35" s="194"/>
      <c r="Y35" s="197"/>
      <c r="Z35" s="45"/>
      <c r="AA35" s="425"/>
      <c r="AB35" s="194"/>
      <c r="AC35" s="197"/>
      <c r="AD35" s="33"/>
    </row>
    <row r="36" spans="1:31" s="25" customFormat="1" ht="15.95" customHeight="1" x14ac:dyDescent="0.15">
      <c r="A36" s="344"/>
      <c r="B36" s="245" t="s">
        <v>57</v>
      </c>
      <c r="C36" s="6" t="s">
        <v>254</v>
      </c>
      <c r="D36" s="60"/>
      <c r="E36" s="62"/>
      <c r="F36" s="4"/>
      <c r="G36" s="59"/>
      <c r="H36" s="60"/>
      <c r="I36" s="62"/>
      <c r="J36" s="4"/>
      <c r="K36" s="59"/>
      <c r="L36" s="60"/>
      <c r="M36" s="62"/>
      <c r="N36" s="4"/>
      <c r="O36" s="59"/>
      <c r="P36" s="60"/>
      <c r="Q36" s="87"/>
      <c r="R36" s="4"/>
      <c r="S36" s="59"/>
      <c r="T36" s="86"/>
      <c r="U36" s="79"/>
      <c r="V36" s="83"/>
      <c r="W36" s="60"/>
      <c r="X36" s="60"/>
      <c r="Y36" s="87"/>
      <c r="Z36" s="2"/>
      <c r="AA36" s="59"/>
      <c r="AB36" s="60"/>
      <c r="AC36" s="89" t="s">
        <v>1011</v>
      </c>
      <c r="AD36" s="33"/>
    </row>
    <row r="37" spans="1:31" s="25" customFormat="1" ht="13.9" customHeight="1" x14ac:dyDescent="0.15">
      <c r="A37" s="344"/>
      <c r="B37" s="3"/>
      <c r="C37" s="54"/>
      <c r="D37" s="55"/>
      <c r="E37" s="61"/>
      <c r="F37" s="5"/>
      <c r="G37" s="54"/>
      <c r="H37" s="55"/>
      <c r="I37" s="61"/>
      <c r="J37" s="5"/>
      <c r="K37" s="54"/>
      <c r="L37" s="55"/>
      <c r="M37" s="61"/>
      <c r="N37" s="5"/>
      <c r="O37" s="54"/>
      <c r="P37" s="55"/>
      <c r="Q37" s="75"/>
      <c r="R37" s="5"/>
      <c r="S37" s="54"/>
      <c r="T37" s="55"/>
      <c r="U37" s="75"/>
      <c r="V37" s="82"/>
      <c r="W37" s="55"/>
      <c r="X37" s="55"/>
      <c r="Y37" s="75"/>
      <c r="Z37" s="3"/>
      <c r="AA37" s="54"/>
      <c r="AB37" s="55"/>
      <c r="AC37" s="75"/>
      <c r="AD37" s="33"/>
    </row>
    <row r="38" spans="1:31" ht="13.9" customHeight="1" x14ac:dyDescent="0.15">
      <c r="A38" s="34"/>
      <c r="AD38" s="33"/>
      <c r="AE38" s="31"/>
    </row>
    <row r="39" spans="1:31" s="25" customFormat="1" ht="13.9" customHeight="1" x14ac:dyDescent="0.15">
      <c r="A39" s="34"/>
      <c r="B39" s="3"/>
      <c r="C39" s="54"/>
      <c r="D39" s="55"/>
      <c r="E39" s="61"/>
      <c r="F39" s="5"/>
      <c r="G39" s="54"/>
      <c r="H39" s="55"/>
      <c r="I39" s="61"/>
      <c r="J39" s="5"/>
      <c r="K39" s="54"/>
      <c r="L39" s="55"/>
      <c r="M39" s="61"/>
      <c r="N39" s="5"/>
      <c r="O39" s="54"/>
      <c r="P39" s="55"/>
      <c r="Q39" s="75"/>
      <c r="R39" s="5"/>
      <c r="S39" s="54"/>
      <c r="T39" s="55"/>
      <c r="U39" s="75"/>
      <c r="V39" s="82"/>
      <c r="W39" s="55"/>
      <c r="X39" s="55"/>
      <c r="Y39" s="75"/>
      <c r="Z39" s="3"/>
      <c r="AA39" s="54"/>
      <c r="AB39" s="55"/>
      <c r="AC39" s="75"/>
      <c r="AD39" s="47"/>
    </row>
    <row r="40" spans="1:31" s="25" customFormat="1" ht="13.9" customHeight="1" x14ac:dyDescent="0.15">
      <c r="A40" s="34"/>
      <c r="B40" s="3"/>
      <c r="C40" s="54"/>
      <c r="D40" s="55"/>
      <c r="E40" s="61"/>
      <c r="F40" s="5"/>
      <c r="G40" s="54"/>
      <c r="H40" s="55"/>
      <c r="I40" s="61"/>
      <c r="J40" s="5"/>
      <c r="K40" s="54"/>
      <c r="L40" s="55"/>
      <c r="M40" s="61"/>
      <c r="N40" s="5"/>
      <c r="O40" s="54"/>
      <c r="P40" s="55"/>
      <c r="Q40" s="75"/>
      <c r="R40" s="5"/>
      <c r="S40" s="54"/>
      <c r="T40" s="55"/>
      <c r="U40" s="75"/>
      <c r="V40" s="82"/>
      <c r="W40" s="55"/>
      <c r="X40" s="55"/>
      <c r="Y40" s="75"/>
      <c r="Z40" s="3"/>
      <c r="AA40" s="54"/>
      <c r="AB40" s="55"/>
      <c r="AC40" s="75"/>
      <c r="AD40" s="47"/>
    </row>
    <row r="41" spans="1:31" s="25" customFormat="1" ht="13.9" customHeight="1" x14ac:dyDescent="0.15">
      <c r="A41" s="34"/>
      <c r="B41" s="3"/>
      <c r="C41" s="54"/>
      <c r="D41" s="55"/>
      <c r="E41" s="61"/>
      <c r="F41" s="5"/>
      <c r="G41" s="54"/>
      <c r="H41" s="55"/>
      <c r="I41" s="61"/>
      <c r="J41" s="5"/>
      <c r="K41" s="54"/>
      <c r="L41" s="55"/>
      <c r="M41" s="61"/>
      <c r="N41" s="5"/>
      <c r="O41" s="54"/>
      <c r="P41" s="55"/>
      <c r="Q41" s="75"/>
      <c r="R41" s="5"/>
      <c r="S41" s="54"/>
      <c r="T41" s="55"/>
      <c r="U41" s="75"/>
      <c r="V41" s="82"/>
      <c r="W41" s="55"/>
      <c r="X41" s="55"/>
      <c r="Y41" s="75"/>
      <c r="Z41" s="3"/>
      <c r="AA41" s="54"/>
      <c r="AB41" s="55"/>
      <c r="AC41" s="75"/>
      <c r="AD41" s="47"/>
    </row>
    <row r="42" spans="1:31" s="25" customFormat="1" ht="13.9" customHeight="1" x14ac:dyDescent="0.15">
      <c r="A42" s="34"/>
      <c r="B42" s="3"/>
      <c r="C42" s="54"/>
      <c r="D42" s="55"/>
      <c r="E42" s="61"/>
      <c r="F42" s="5"/>
      <c r="G42" s="54"/>
      <c r="H42" s="55"/>
      <c r="I42" s="61"/>
      <c r="J42" s="5"/>
      <c r="K42" s="54"/>
      <c r="L42" s="55"/>
      <c r="M42" s="61"/>
      <c r="N42" s="5"/>
      <c r="O42" s="54"/>
      <c r="P42" s="55"/>
      <c r="Q42" s="75"/>
      <c r="R42" s="5"/>
      <c r="S42" s="54"/>
      <c r="T42" s="55"/>
      <c r="U42" s="75"/>
      <c r="V42" s="82"/>
      <c r="W42" s="55"/>
      <c r="X42" s="55"/>
      <c r="Y42" s="75"/>
      <c r="Z42" s="3"/>
      <c r="AA42" s="54"/>
      <c r="AB42" s="55"/>
      <c r="AC42" s="75"/>
      <c r="AD42" s="28"/>
    </row>
    <row r="43" spans="1:31" s="34" customFormat="1" ht="13.9" customHeight="1" x14ac:dyDescent="0.15">
      <c r="B43" s="3"/>
      <c r="C43" s="54"/>
      <c r="D43" s="55"/>
      <c r="E43" s="61"/>
      <c r="F43" s="5"/>
      <c r="G43" s="54"/>
      <c r="H43" s="55"/>
      <c r="I43" s="61"/>
      <c r="J43" s="5"/>
      <c r="K43" s="54"/>
      <c r="L43" s="55"/>
      <c r="M43" s="61"/>
      <c r="N43" s="5"/>
      <c r="O43" s="54"/>
      <c r="P43" s="55"/>
      <c r="Q43" s="75"/>
      <c r="R43" s="5"/>
      <c r="S43" s="54"/>
      <c r="T43" s="55"/>
      <c r="U43" s="75"/>
      <c r="V43" s="82"/>
      <c r="W43" s="55"/>
      <c r="X43" s="55"/>
      <c r="Y43" s="75"/>
      <c r="Z43" s="3"/>
      <c r="AA43" s="54"/>
      <c r="AB43" s="55"/>
      <c r="AC43" s="75"/>
      <c r="AD43" s="41"/>
    </row>
    <row r="44" spans="1:31" s="34" customFormat="1" ht="13.9" customHeight="1" x14ac:dyDescent="0.15">
      <c r="A44" s="26"/>
      <c r="B44" s="3"/>
      <c r="C44" s="54"/>
      <c r="D44" s="55"/>
      <c r="E44" s="61"/>
      <c r="F44" s="5"/>
      <c r="G44" s="54"/>
      <c r="H44" s="55"/>
      <c r="I44" s="61"/>
      <c r="J44" s="5"/>
      <c r="K44" s="54"/>
      <c r="L44" s="55"/>
      <c r="M44" s="61"/>
      <c r="N44" s="5"/>
      <c r="O44" s="54"/>
      <c r="P44" s="55"/>
      <c r="Q44" s="75"/>
      <c r="R44" s="5"/>
      <c r="S44" s="54"/>
      <c r="T44" s="55"/>
      <c r="U44" s="75"/>
      <c r="V44" s="82"/>
      <c r="W44" s="55"/>
      <c r="X44" s="55"/>
      <c r="Y44" s="75"/>
      <c r="Z44" s="3"/>
      <c r="AA44" s="54"/>
      <c r="AB44" s="55"/>
      <c r="AC44" s="75"/>
      <c r="AD44" s="41"/>
    </row>
    <row r="45" spans="1:31" s="34" customFormat="1" ht="13.9" customHeight="1" x14ac:dyDescent="0.15">
      <c r="A45" s="26"/>
      <c r="B45" s="3"/>
      <c r="C45" s="54"/>
      <c r="D45" s="55"/>
      <c r="E45" s="61"/>
      <c r="F45" s="5"/>
      <c r="G45" s="54"/>
      <c r="H45" s="55"/>
      <c r="I45" s="61"/>
      <c r="J45" s="5"/>
      <c r="K45" s="54"/>
      <c r="L45" s="55"/>
      <c r="M45" s="61"/>
      <c r="N45" s="5"/>
      <c r="O45" s="54"/>
      <c r="P45" s="55"/>
      <c r="Q45" s="75"/>
      <c r="R45" s="5"/>
      <c r="S45" s="54"/>
      <c r="T45" s="55"/>
      <c r="U45" s="75"/>
      <c r="V45" s="82"/>
      <c r="W45" s="55"/>
      <c r="X45" s="55"/>
      <c r="Y45" s="75"/>
      <c r="Z45" s="3"/>
      <c r="AA45" s="54"/>
      <c r="AB45" s="55"/>
      <c r="AC45" s="75"/>
      <c r="AD45" s="41"/>
    </row>
    <row r="46" spans="1:31" s="27" customFormat="1" ht="13.9" customHeight="1" x14ac:dyDescent="0.15">
      <c r="A46" s="26"/>
      <c r="B46" s="3"/>
      <c r="C46" s="54"/>
      <c r="D46" s="55"/>
      <c r="E46" s="61"/>
      <c r="F46" s="5"/>
      <c r="G46" s="54"/>
      <c r="H46" s="55"/>
      <c r="I46" s="61"/>
      <c r="J46" s="5"/>
      <c r="K46" s="54"/>
      <c r="L46" s="55"/>
      <c r="M46" s="61"/>
      <c r="N46" s="5"/>
      <c r="O46" s="54"/>
      <c r="P46" s="55"/>
      <c r="Q46" s="75"/>
      <c r="R46" s="5"/>
      <c r="S46" s="54"/>
      <c r="T46" s="55"/>
      <c r="U46" s="75"/>
      <c r="V46" s="82"/>
      <c r="W46" s="55"/>
      <c r="X46" s="55"/>
      <c r="Y46" s="75"/>
      <c r="Z46" s="3"/>
      <c r="AA46" s="54"/>
      <c r="AB46" s="55"/>
      <c r="AC46" s="75"/>
      <c r="AD46" s="41"/>
    </row>
  </sheetData>
  <sheetProtection algorithmName="SHA-512" hashValue="sfIv0WrRyjn2sMYM7TLjDnohhMkU/im1hbFSuX3+9o7iwWR5meWb6G2ZZuk3cw9lt691x4Mo+pdylQ7j8i5FZQ==" saltValue="Axoeza8LTfGOljGGAMm5nQ=="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3"/>
  <sheetViews>
    <sheetView topLeftCell="B1" zoomScale="90" zoomScaleNormal="75" zoomScaleSheetLayoutView="80" workbookViewId="0">
      <selection activeCell="E9" sqref="E9"/>
    </sheetView>
  </sheetViews>
  <sheetFormatPr defaultRowHeight="13.5" x14ac:dyDescent="0.15"/>
  <cols>
    <col min="1" max="1" width="3.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0"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2025年4月</v>
      </c>
    </row>
    <row r="2" spans="1:30"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0" s="66" customFormat="1" ht="15" customHeight="1" x14ac:dyDescent="0.15">
      <c r="A3" s="345"/>
      <c r="B3" s="2"/>
      <c r="D3" s="67"/>
      <c r="E3" s="68"/>
      <c r="F3" s="2"/>
      <c r="H3" s="67"/>
      <c r="I3" s="68"/>
      <c r="J3" s="2"/>
      <c r="L3" s="67"/>
      <c r="M3" s="68"/>
      <c r="N3" s="2"/>
      <c r="P3" s="67"/>
      <c r="Q3" s="68"/>
      <c r="R3" s="2"/>
      <c r="T3" s="67"/>
      <c r="U3" s="68"/>
      <c r="V3" s="2"/>
      <c r="X3" s="67"/>
      <c r="Y3" s="68"/>
      <c r="Z3" s="72"/>
      <c r="AD3" s="69" t="s">
        <v>452</v>
      </c>
    </row>
    <row r="4" spans="1:30" ht="5.0999999999999996" customHeight="1" x14ac:dyDescent="0.15">
      <c r="A4" s="345"/>
    </row>
    <row r="5" spans="1:30" ht="15.4"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813</v>
      </c>
      <c r="X5" s="189" t="s">
        <v>5</v>
      </c>
      <c r="Y5" s="190" t="s">
        <v>6</v>
      </c>
      <c r="Z5" s="187"/>
      <c r="AA5" s="188" t="s">
        <v>11</v>
      </c>
      <c r="AB5" s="189" t="s">
        <v>5</v>
      </c>
      <c r="AC5" s="190" t="s">
        <v>6</v>
      </c>
      <c r="AD5" s="191">
        <v>5</v>
      </c>
    </row>
    <row r="6" spans="1:30" ht="14.45" hidden="1" customHeight="1" x14ac:dyDescent="0.15">
      <c r="A6" s="344"/>
      <c r="B6" s="343"/>
      <c r="C6" s="351"/>
      <c r="D6" s="352"/>
      <c r="E6" s="352"/>
      <c r="F6" s="343"/>
      <c r="G6" s="351"/>
      <c r="H6" s="352"/>
      <c r="I6" s="352"/>
      <c r="J6" s="343"/>
      <c r="K6" s="351"/>
      <c r="L6" s="352"/>
      <c r="M6" s="352"/>
      <c r="N6" s="343"/>
      <c r="O6" s="351"/>
      <c r="P6" s="352"/>
      <c r="Q6" s="352"/>
      <c r="R6" s="343"/>
      <c r="S6" s="351"/>
      <c r="T6" s="352"/>
      <c r="U6" s="352"/>
      <c r="V6" s="343"/>
      <c r="W6" s="351"/>
      <c r="X6" s="352"/>
      <c r="Y6" s="352"/>
      <c r="Z6" s="343"/>
      <c r="AA6" s="351"/>
      <c r="AB6" s="352"/>
      <c r="AC6" s="352"/>
      <c r="AD6" s="28"/>
    </row>
    <row r="7" spans="1:30" ht="15.4" customHeight="1" x14ac:dyDescent="0.15">
      <c r="A7" s="344"/>
      <c r="B7" s="273" t="s">
        <v>489</v>
      </c>
      <c r="C7" s="274"/>
      <c r="D7" s="275"/>
      <c r="E7" s="276"/>
      <c r="F7" s="281"/>
      <c r="G7" s="274"/>
      <c r="H7" s="282"/>
      <c r="I7" s="283"/>
      <c r="J7" s="281"/>
      <c r="K7" s="274"/>
      <c r="L7" s="454" t="s">
        <v>490</v>
      </c>
      <c r="M7" s="283">
        <f>倉敷2・総社!D23+倉敷2・総社!L23+倉敷2・総社!H23+倉敷2・総社!P23+倉敷2・総社!T23+倉敷2・総社!X23+倉敷2・総社!AB23</f>
        <v>86400</v>
      </c>
      <c r="N7" s="281"/>
      <c r="O7" s="274"/>
      <c r="P7" s="454" t="s">
        <v>491</v>
      </c>
      <c r="Q7" s="146">
        <f>倉敷2・総社!E23+倉敷2・総社!M23+倉敷2・総社!I23+倉敷2・総社!Q23+倉敷2・総社!U23+倉敷2・総社!Y23+倉敷2・総社!AC23</f>
        <v>0</v>
      </c>
      <c r="R7" s="277"/>
      <c r="S7" s="278"/>
      <c r="T7" s="279"/>
      <c r="U7" s="280"/>
      <c r="V7" s="284"/>
      <c r="W7" s="285"/>
      <c r="X7" s="286"/>
      <c r="Y7" s="287"/>
      <c r="Z7" s="284"/>
      <c r="AA7" s="285"/>
      <c r="AB7" s="286"/>
      <c r="AC7" s="288"/>
      <c r="AD7" s="97"/>
    </row>
    <row r="8" spans="1:30" ht="15.4" customHeight="1" x14ac:dyDescent="0.15">
      <c r="A8" s="344"/>
      <c r="B8" s="109" t="s">
        <v>1134</v>
      </c>
      <c r="C8" s="63"/>
      <c r="D8" s="171"/>
      <c r="E8" s="173"/>
      <c r="F8" s="100"/>
      <c r="G8" s="63"/>
      <c r="H8" s="182"/>
      <c r="I8" s="183"/>
      <c r="J8" s="100"/>
      <c r="K8" s="63"/>
      <c r="L8" s="455" t="s">
        <v>798</v>
      </c>
      <c r="M8" s="183">
        <f>D32+H32+P32+L32+T32+X32+AB32</f>
        <v>44650</v>
      </c>
      <c r="N8" s="100"/>
      <c r="O8" s="63"/>
      <c r="P8" s="455" t="s">
        <v>799</v>
      </c>
      <c r="Q8" s="294">
        <f>E32+M32+I32+Q32+U32+Y32+AC32</f>
        <v>0</v>
      </c>
      <c r="R8" s="101"/>
      <c r="S8" s="64"/>
      <c r="T8" s="176"/>
      <c r="U8" s="177"/>
      <c r="V8" s="289"/>
      <c r="W8" s="290"/>
      <c r="X8" s="291"/>
      <c r="Y8" s="292"/>
      <c r="Z8" s="289"/>
      <c r="AA8" s="290"/>
      <c r="AB8" s="291"/>
      <c r="AC8" s="293"/>
      <c r="AD8" s="29" t="s">
        <v>483</v>
      </c>
    </row>
    <row r="9" spans="1:30" s="34" customFormat="1" ht="15.4" customHeight="1" x14ac:dyDescent="0.15">
      <c r="A9" s="344" t="s">
        <v>512</v>
      </c>
      <c r="B9" s="36" t="s">
        <v>336</v>
      </c>
      <c r="C9" s="58" t="s">
        <v>107</v>
      </c>
      <c r="D9" s="165">
        <v>2650</v>
      </c>
      <c r="E9" s="136"/>
      <c r="F9" s="36" t="s">
        <v>1070</v>
      </c>
      <c r="G9" s="58" t="s">
        <v>107</v>
      </c>
      <c r="H9" s="174">
        <v>100</v>
      </c>
      <c r="I9" s="136"/>
      <c r="J9" s="36"/>
      <c r="K9" s="58"/>
      <c r="L9" s="174"/>
      <c r="M9" s="136"/>
      <c r="N9" s="36"/>
      <c r="O9" s="58"/>
      <c r="P9" s="174" t="s">
        <v>1155</v>
      </c>
      <c r="Q9" s="135"/>
      <c r="R9" s="36"/>
      <c r="S9" s="58"/>
      <c r="T9" s="174" t="s">
        <v>806</v>
      </c>
      <c r="U9" s="135"/>
      <c r="V9" s="36"/>
      <c r="W9" s="58"/>
      <c r="X9" s="174"/>
      <c r="Y9" s="135"/>
      <c r="Z9" s="36" t="s">
        <v>1070</v>
      </c>
      <c r="AA9" s="58" t="s">
        <v>112</v>
      </c>
      <c r="AB9" s="174">
        <v>100</v>
      </c>
      <c r="AC9" s="135"/>
      <c r="AD9" s="33" t="s">
        <v>108</v>
      </c>
    </row>
    <row r="10" spans="1:30" s="34" customFormat="1" ht="15.4" customHeight="1" x14ac:dyDescent="0.15">
      <c r="A10" s="344" t="s">
        <v>512</v>
      </c>
      <c r="B10" s="36"/>
      <c r="C10" s="58"/>
      <c r="D10" s="165"/>
      <c r="E10" s="135"/>
      <c r="F10" s="36"/>
      <c r="G10" s="532"/>
      <c r="H10" s="174"/>
      <c r="I10" s="135"/>
      <c r="J10" s="36"/>
      <c r="K10" s="58"/>
      <c r="L10" s="174"/>
      <c r="M10" s="135"/>
      <c r="N10" s="36"/>
      <c r="O10" s="58"/>
      <c r="P10" s="174"/>
      <c r="Q10" s="135"/>
      <c r="R10" s="36"/>
      <c r="S10" s="58"/>
      <c r="T10" s="174"/>
      <c r="U10" s="136"/>
      <c r="V10" s="36"/>
      <c r="W10" s="58"/>
      <c r="X10" s="449"/>
      <c r="Y10" s="135"/>
      <c r="Z10" s="36"/>
      <c r="AA10" s="58"/>
      <c r="AB10" s="174"/>
      <c r="AC10" s="135"/>
      <c r="AD10" s="33" t="s">
        <v>17</v>
      </c>
    </row>
    <row r="11" spans="1:30" s="34" customFormat="1" ht="15.4" customHeight="1" x14ac:dyDescent="0.15">
      <c r="A11" s="344" t="s">
        <v>512</v>
      </c>
      <c r="B11" s="35"/>
      <c r="C11" s="56"/>
      <c r="D11" s="166"/>
      <c r="E11" s="135"/>
      <c r="F11" s="35" t="s">
        <v>1061</v>
      </c>
      <c r="G11" s="56" t="s">
        <v>1062</v>
      </c>
      <c r="H11" s="175">
        <v>700</v>
      </c>
      <c r="I11" s="136"/>
      <c r="J11" s="35"/>
      <c r="K11" s="56"/>
      <c r="L11" s="175"/>
      <c r="M11" s="136"/>
      <c r="N11" s="35"/>
      <c r="O11" s="56"/>
      <c r="P11" s="174"/>
      <c r="Q11" s="135"/>
      <c r="R11" s="35"/>
      <c r="S11" s="56"/>
      <c r="T11" s="175"/>
      <c r="U11" s="136"/>
      <c r="V11" s="35"/>
      <c r="W11" s="56"/>
      <c r="X11" s="175"/>
      <c r="Y11" s="136"/>
      <c r="Z11" s="35" t="s">
        <v>1061</v>
      </c>
      <c r="AA11" s="56" t="s">
        <v>1064</v>
      </c>
      <c r="AB11" s="175">
        <v>250</v>
      </c>
      <c r="AC11" s="135"/>
      <c r="AD11" s="33">
        <v>1</v>
      </c>
    </row>
    <row r="12" spans="1:30" s="34" customFormat="1" ht="15.4" customHeight="1" x14ac:dyDescent="0.15">
      <c r="A12" s="344" t="s">
        <v>512</v>
      </c>
      <c r="B12" s="35" t="s">
        <v>814</v>
      </c>
      <c r="C12" s="56" t="s">
        <v>110</v>
      </c>
      <c r="D12" s="166">
        <v>3500</v>
      </c>
      <c r="E12" s="136"/>
      <c r="F12" s="35"/>
      <c r="G12" s="532"/>
      <c r="H12" s="175"/>
      <c r="I12" s="135"/>
      <c r="J12" s="35" t="s">
        <v>982</v>
      </c>
      <c r="K12" s="56" t="s">
        <v>110</v>
      </c>
      <c r="L12" s="175">
        <v>4700</v>
      </c>
      <c r="M12" s="136"/>
      <c r="N12" s="35"/>
      <c r="O12" s="56"/>
      <c r="P12" s="175" t="s">
        <v>1155</v>
      </c>
      <c r="Q12" s="136"/>
      <c r="R12" s="35"/>
      <c r="S12" s="56"/>
      <c r="T12" s="175" t="s">
        <v>806</v>
      </c>
      <c r="U12" s="136"/>
      <c r="V12" s="35"/>
      <c r="W12" s="56"/>
      <c r="X12" s="175" t="s">
        <v>806</v>
      </c>
      <c r="Y12" s="136"/>
      <c r="Z12" s="35" t="s">
        <v>1071</v>
      </c>
      <c r="AA12" s="56" t="s">
        <v>1065</v>
      </c>
      <c r="AB12" s="556">
        <v>250</v>
      </c>
      <c r="AC12" s="136"/>
      <c r="AD12" s="33"/>
    </row>
    <row r="13" spans="1:30" s="34" customFormat="1" ht="15.4" customHeight="1" x14ac:dyDescent="0.15">
      <c r="A13" s="344" t="s">
        <v>512</v>
      </c>
      <c r="B13" s="35" t="s">
        <v>337</v>
      </c>
      <c r="C13" s="56" t="s">
        <v>717</v>
      </c>
      <c r="D13" s="166">
        <v>1750</v>
      </c>
      <c r="E13" s="136"/>
      <c r="F13" s="35" t="s">
        <v>1071</v>
      </c>
      <c r="G13" s="56" t="s">
        <v>717</v>
      </c>
      <c r="H13" s="166">
        <v>350</v>
      </c>
      <c r="I13" s="136"/>
      <c r="J13" s="35"/>
      <c r="K13" s="56"/>
      <c r="L13" s="175"/>
      <c r="M13" s="135"/>
      <c r="N13" s="35"/>
      <c r="O13" s="56"/>
      <c r="P13" s="175" t="s">
        <v>1155</v>
      </c>
      <c r="Q13" s="136"/>
      <c r="R13" s="35"/>
      <c r="S13" s="56"/>
      <c r="T13" s="175" t="s">
        <v>806</v>
      </c>
      <c r="U13" s="136"/>
      <c r="V13" s="35"/>
      <c r="W13" s="56"/>
      <c r="X13" s="175" t="s">
        <v>806</v>
      </c>
      <c r="Y13" s="136"/>
      <c r="Z13" s="35" t="s">
        <v>1072</v>
      </c>
      <c r="AA13" s="58" t="s">
        <v>1066</v>
      </c>
      <c r="AB13" s="556">
        <v>200</v>
      </c>
      <c r="AC13" s="136"/>
      <c r="AD13" s="33" t="s">
        <v>691</v>
      </c>
    </row>
    <row r="14" spans="1:30" s="34" customFormat="1" ht="15.4" customHeight="1" x14ac:dyDescent="0.15">
      <c r="A14" s="344" t="s">
        <v>512</v>
      </c>
      <c r="B14" s="36" t="s">
        <v>338</v>
      </c>
      <c r="C14" s="58" t="s">
        <v>109</v>
      </c>
      <c r="D14" s="165">
        <v>2900</v>
      </c>
      <c r="E14" s="136"/>
      <c r="F14" s="35" t="s">
        <v>1072</v>
      </c>
      <c r="G14" s="58" t="s">
        <v>109</v>
      </c>
      <c r="H14" s="165">
        <v>550</v>
      </c>
      <c r="I14" s="135"/>
      <c r="J14" s="36" t="s">
        <v>983</v>
      </c>
      <c r="K14" s="56" t="s">
        <v>109</v>
      </c>
      <c r="L14" s="174">
        <v>1200</v>
      </c>
      <c r="M14" s="136"/>
      <c r="N14" s="36"/>
      <c r="O14" s="58"/>
      <c r="P14" s="174" t="s">
        <v>1155</v>
      </c>
      <c r="Q14" s="135"/>
      <c r="R14" s="36"/>
      <c r="S14" s="58"/>
      <c r="T14" s="175" t="s">
        <v>806</v>
      </c>
      <c r="U14" s="135"/>
      <c r="V14" s="36"/>
      <c r="W14" s="58"/>
      <c r="X14" s="174"/>
      <c r="Y14" s="135"/>
      <c r="Z14" s="36" t="s">
        <v>1073</v>
      </c>
      <c r="AA14" s="58" t="s">
        <v>1067</v>
      </c>
      <c r="AB14" s="558">
        <v>150</v>
      </c>
      <c r="AC14" s="136"/>
      <c r="AD14" s="33" t="s">
        <v>786</v>
      </c>
    </row>
    <row r="15" spans="1:30" s="34" customFormat="1" ht="15.4" customHeight="1" x14ac:dyDescent="0.15">
      <c r="A15" s="344" t="s">
        <v>512</v>
      </c>
      <c r="B15" s="36"/>
      <c r="C15" s="58"/>
      <c r="D15" s="165"/>
      <c r="E15" s="135"/>
      <c r="F15" s="36"/>
      <c r="G15" s="58"/>
      <c r="H15" s="174"/>
      <c r="I15" s="135"/>
      <c r="J15" s="36"/>
      <c r="K15" s="58"/>
      <c r="L15" s="174"/>
      <c r="M15" s="135"/>
      <c r="N15" s="36"/>
      <c r="O15" s="58"/>
      <c r="P15" s="174"/>
      <c r="Q15" s="135"/>
      <c r="R15" s="36"/>
      <c r="S15" s="58"/>
      <c r="T15" s="174"/>
      <c r="U15" s="135"/>
      <c r="V15" s="36"/>
      <c r="W15" s="58"/>
      <c r="X15" s="174"/>
      <c r="Y15" s="135"/>
      <c r="Z15" s="35" t="s">
        <v>814</v>
      </c>
      <c r="AA15" s="56" t="s">
        <v>815</v>
      </c>
      <c r="AB15" s="175">
        <v>100</v>
      </c>
      <c r="AC15" s="136"/>
      <c r="AD15" s="33" t="s">
        <v>787</v>
      </c>
    </row>
    <row r="16" spans="1:30" s="34" customFormat="1" ht="15.4" customHeight="1" x14ac:dyDescent="0.15">
      <c r="A16" s="344" t="s">
        <v>512</v>
      </c>
      <c r="B16" s="36" t="s">
        <v>339</v>
      </c>
      <c r="C16" s="58" t="s">
        <v>111</v>
      </c>
      <c r="D16" s="165">
        <v>1700</v>
      </c>
      <c r="E16" s="136"/>
      <c r="F16" s="36" t="s">
        <v>1073</v>
      </c>
      <c r="G16" s="58" t="s">
        <v>111</v>
      </c>
      <c r="H16" s="165">
        <v>500</v>
      </c>
      <c r="I16" s="135"/>
      <c r="J16" s="36" t="s">
        <v>984</v>
      </c>
      <c r="K16" s="58" t="s">
        <v>985</v>
      </c>
      <c r="L16" s="174">
        <v>1250</v>
      </c>
      <c r="M16" s="136"/>
      <c r="N16" s="36"/>
      <c r="O16" s="58"/>
      <c r="P16" s="174" t="s">
        <v>1155</v>
      </c>
      <c r="Q16" s="135"/>
      <c r="R16" s="36"/>
      <c r="S16" s="58"/>
      <c r="T16" s="175" t="s">
        <v>806</v>
      </c>
      <c r="U16" s="135"/>
      <c r="V16" s="36"/>
      <c r="W16" s="58"/>
      <c r="X16" s="174"/>
      <c r="Y16" s="135"/>
      <c r="Z16" s="36" t="s">
        <v>822</v>
      </c>
      <c r="AA16" s="58" t="s">
        <v>820</v>
      </c>
      <c r="AB16" s="174">
        <v>50</v>
      </c>
      <c r="AC16" s="136"/>
      <c r="AD16" s="33" t="s">
        <v>788</v>
      </c>
    </row>
    <row r="17" spans="1:30" s="34" customFormat="1" ht="15.4" customHeight="1" x14ac:dyDescent="0.15">
      <c r="A17" s="344" t="s">
        <v>512</v>
      </c>
      <c r="B17" s="35"/>
      <c r="C17" s="56"/>
      <c r="D17" s="166"/>
      <c r="E17" s="136"/>
      <c r="F17" s="35"/>
      <c r="G17" s="56"/>
      <c r="H17" s="175"/>
      <c r="I17" s="136"/>
      <c r="J17" s="476"/>
      <c r="K17" s="99"/>
      <c r="L17" s="99"/>
      <c r="M17" s="136"/>
      <c r="N17" s="35"/>
      <c r="O17" s="56"/>
      <c r="P17" s="175"/>
      <c r="Q17" s="136"/>
      <c r="R17" s="35"/>
      <c r="S17" s="56"/>
      <c r="T17" s="175"/>
      <c r="U17" s="136"/>
      <c r="V17" s="35"/>
      <c r="W17" s="56"/>
      <c r="X17" s="175"/>
      <c r="Y17" s="136"/>
      <c r="Z17" s="36" t="s">
        <v>823</v>
      </c>
      <c r="AA17" s="58" t="s">
        <v>821</v>
      </c>
      <c r="AB17" s="174">
        <v>50</v>
      </c>
      <c r="AC17" s="136"/>
      <c r="AD17" s="33" t="s">
        <v>792</v>
      </c>
    </row>
    <row r="18" spans="1:30" s="34" customFormat="1" ht="15.4" customHeight="1" x14ac:dyDescent="0.15">
      <c r="A18" s="344" t="s">
        <v>512</v>
      </c>
      <c r="B18" s="35" t="s">
        <v>340</v>
      </c>
      <c r="C18" s="56" t="s">
        <v>113</v>
      </c>
      <c r="D18" s="166">
        <v>1800</v>
      </c>
      <c r="E18" s="136"/>
      <c r="F18" s="35" t="s">
        <v>1057</v>
      </c>
      <c r="G18" s="56" t="s">
        <v>1058</v>
      </c>
      <c r="H18" s="175">
        <v>300</v>
      </c>
      <c r="I18" s="136"/>
      <c r="J18" s="35"/>
      <c r="K18" s="56"/>
      <c r="L18" s="175"/>
      <c r="M18" s="136"/>
      <c r="N18" s="35"/>
      <c r="O18" s="56"/>
      <c r="P18" s="175" t="s">
        <v>1155</v>
      </c>
      <c r="Q18" s="136"/>
      <c r="R18" s="35"/>
      <c r="S18" s="56"/>
      <c r="T18" s="175" t="s">
        <v>806</v>
      </c>
      <c r="U18" s="136"/>
      <c r="V18" s="35"/>
      <c r="W18" s="56"/>
      <c r="X18" s="175" t="s">
        <v>806</v>
      </c>
      <c r="Y18" s="136"/>
      <c r="Z18" s="35" t="s">
        <v>1057</v>
      </c>
      <c r="AA18" s="56" t="s">
        <v>1059</v>
      </c>
      <c r="AB18" s="175">
        <v>200</v>
      </c>
      <c r="AC18" s="135"/>
      <c r="AD18" s="33" t="s">
        <v>794</v>
      </c>
    </row>
    <row r="19" spans="1:30" s="34" customFormat="1" ht="15.4" customHeight="1" x14ac:dyDescent="0.15">
      <c r="A19" s="344" t="s">
        <v>512</v>
      </c>
      <c r="B19" s="35" t="s">
        <v>341</v>
      </c>
      <c r="C19" s="56" t="s">
        <v>115</v>
      </c>
      <c r="D19" s="166">
        <v>2200</v>
      </c>
      <c r="E19" s="136"/>
      <c r="F19" s="35"/>
      <c r="G19" s="532"/>
      <c r="H19" s="175"/>
      <c r="I19" s="136"/>
      <c r="J19" s="35"/>
      <c r="K19" s="56"/>
      <c r="L19" s="175"/>
      <c r="M19" s="136"/>
      <c r="N19" s="35"/>
      <c r="O19" s="56"/>
      <c r="P19" s="175" t="s">
        <v>1155</v>
      </c>
      <c r="Q19" s="136"/>
      <c r="R19" s="35"/>
      <c r="S19" s="56"/>
      <c r="T19" s="175" t="s">
        <v>806</v>
      </c>
      <c r="U19" s="136"/>
      <c r="V19" s="35"/>
      <c r="W19" s="56"/>
      <c r="X19" s="175"/>
      <c r="Y19" s="136"/>
      <c r="Z19" s="35"/>
      <c r="AA19" s="56"/>
      <c r="AB19" s="175"/>
      <c r="AC19" s="136"/>
      <c r="AD19" s="33" t="s">
        <v>712</v>
      </c>
    </row>
    <row r="20" spans="1:30" s="34" customFormat="1" ht="15.4" customHeight="1" x14ac:dyDescent="0.15">
      <c r="A20" s="344" t="s">
        <v>512</v>
      </c>
      <c r="B20" s="38"/>
      <c r="C20" s="57"/>
      <c r="D20" s="168"/>
      <c r="E20" s="137"/>
      <c r="F20" s="38" t="s">
        <v>1074</v>
      </c>
      <c r="G20" s="56" t="s">
        <v>115</v>
      </c>
      <c r="H20" s="166">
        <v>500</v>
      </c>
      <c r="I20" s="137"/>
      <c r="J20" s="38"/>
      <c r="K20" s="57"/>
      <c r="L20" s="179"/>
      <c r="M20" s="137"/>
      <c r="N20" s="38"/>
      <c r="O20" s="57"/>
      <c r="P20" s="179"/>
      <c r="Q20" s="137"/>
      <c r="R20" s="38"/>
      <c r="S20" s="57"/>
      <c r="T20" s="179"/>
      <c r="U20" s="137"/>
      <c r="V20" s="38"/>
      <c r="W20" s="57"/>
      <c r="X20" s="179"/>
      <c r="Y20" s="137"/>
      <c r="Z20" s="38" t="s">
        <v>1074</v>
      </c>
      <c r="AA20" s="56" t="s">
        <v>1068</v>
      </c>
      <c r="AB20" s="179">
        <v>250</v>
      </c>
      <c r="AC20" s="137"/>
      <c r="AD20" s="29" t="s">
        <v>713</v>
      </c>
    </row>
    <row r="21" spans="1:30" ht="15.4" customHeight="1" x14ac:dyDescent="0.15">
      <c r="A21" s="344"/>
      <c r="B21" s="109" t="s">
        <v>1132</v>
      </c>
      <c r="C21" s="63"/>
      <c r="D21" s="171"/>
      <c r="E21" s="173"/>
      <c r="F21" s="100"/>
      <c r="G21" s="63"/>
      <c r="H21" s="182"/>
      <c r="I21" s="183"/>
      <c r="J21" s="100"/>
      <c r="K21" s="63"/>
      <c r="L21" s="171"/>
      <c r="M21" s="173"/>
      <c r="N21" s="100"/>
      <c r="O21" s="63"/>
      <c r="P21" s="182"/>
      <c r="Q21" s="294"/>
      <c r="R21" s="100"/>
      <c r="S21" s="63"/>
      <c r="T21" s="171"/>
      <c r="U21" s="173"/>
      <c r="V21" s="355"/>
      <c r="W21" s="356"/>
      <c r="X21" s="357"/>
      <c r="Y21" s="358"/>
      <c r="Z21" s="355"/>
      <c r="AA21" s="356"/>
      <c r="AB21" s="357"/>
      <c r="AC21" s="359"/>
      <c r="AD21" s="29" t="s">
        <v>792</v>
      </c>
    </row>
    <row r="22" spans="1:30" s="34" customFormat="1" ht="15.4" customHeight="1" x14ac:dyDescent="0.15">
      <c r="A22" s="344" t="s">
        <v>512</v>
      </c>
      <c r="B22" s="37" t="s">
        <v>342</v>
      </c>
      <c r="C22" s="84" t="s">
        <v>116</v>
      </c>
      <c r="D22" s="185">
        <v>3000</v>
      </c>
      <c r="E22" s="136"/>
      <c r="F22" s="35"/>
      <c r="G22" s="56"/>
      <c r="H22" s="175"/>
      <c r="I22" s="136"/>
      <c r="J22" s="37"/>
      <c r="K22" s="84"/>
      <c r="L22" s="193"/>
      <c r="M22" s="136"/>
      <c r="N22" s="35" t="s">
        <v>1154</v>
      </c>
      <c r="O22" s="56" t="s">
        <v>985</v>
      </c>
      <c r="P22" s="175">
        <v>350</v>
      </c>
      <c r="Q22" s="162"/>
      <c r="R22" s="37"/>
      <c r="S22" s="84"/>
      <c r="T22" s="193" t="s">
        <v>57</v>
      </c>
      <c r="U22" s="162"/>
      <c r="V22" s="198"/>
      <c r="W22" s="141"/>
      <c r="X22" s="141"/>
      <c r="Y22" s="135"/>
      <c r="Z22" s="37"/>
      <c r="AA22" s="84"/>
      <c r="AB22" s="193"/>
      <c r="AC22" s="135"/>
      <c r="AD22" s="33"/>
    </row>
    <row r="23" spans="1:30" s="34" customFormat="1" ht="15.4" customHeight="1" x14ac:dyDescent="0.15">
      <c r="A23" s="344" t="s">
        <v>512</v>
      </c>
      <c r="B23" s="35"/>
      <c r="C23" s="56"/>
      <c r="D23" s="166"/>
      <c r="E23" s="136"/>
      <c r="F23" s="36" t="s">
        <v>1176</v>
      </c>
      <c r="G23" s="58" t="s">
        <v>1175</v>
      </c>
      <c r="H23" s="174">
        <v>300</v>
      </c>
      <c r="I23" s="135"/>
      <c r="J23" s="35"/>
      <c r="K23" s="56"/>
      <c r="L23" s="175"/>
      <c r="M23" s="136"/>
      <c r="N23" s="35"/>
      <c r="O23" s="56"/>
      <c r="P23" s="175"/>
      <c r="Q23" s="136"/>
      <c r="R23" s="35"/>
      <c r="S23" s="56"/>
      <c r="T23" s="175"/>
      <c r="U23" s="136"/>
      <c r="V23" s="195"/>
      <c r="W23" s="102"/>
      <c r="X23" s="102"/>
      <c r="Y23" s="136"/>
      <c r="Z23" s="35" t="s">
        <v>825</v>
      </c>
      <c r="AA23" s="56" t="s">
        <v>824</v>
      </c>
      <c r="AB23" s="175">
        <v>150</v>
      </c>
      <c r="AC23" s="136"/>
      <c r="AD23" s="33" t="s">
        <v>795</v>
      </c>
    </row>
    <row r="24" spans="1:30" s="34" customFormat="1" ht="15.4" customHeight="1" x14ac:dyDescent="0.15">
      <c r="A24" s="344" t="s">
        <v>512</v>
      </c>
      <c r="B24" s="476"/>
      <c r="C24" s="99"/>
      <c r="D24" s="99"/>
      <c r="E24" s="546"/>
      <c r="F24" s="35"/>
      <c r="G24" s="532"/>
      <c r="H24" s="175"/>
      <c r="I24" s="546"/>
      <c r="J24" s="36"/>
      <c r="K24" s="58"/>
      <c r="L24" s="174"/>
      <c r="M24" s="136"/>
      <c r="N24" s="476"/>
      <c r="O24" s="99"/>
      <c r="P24" s="99"/>
      <c r="Q24" s="546"/>
      <c r="R24" s="476"/>
      <c r="S24" s="99"/>
      <c r="T24" s="99"/>
      <c r="U24" s="546"/>
      <c r="V24" s="476"/>
      <c r="W24" s="99"/>
      <c r="X24" s="99"/>
      <c r="Y24" s="546"/>
      <c r="Z24" s="476"/>
      <c r="AA24" s="99"/>
      <c r="AB24" s="99"/>
      <c r="AC24" s="136"/>
      <c r="AD24" s="33" t="s">
        <v>796</v>
      </c>
    </row>
    <row r="25" spans="1:30" s="34" customFormat="1" ht="15.4" customHeight="1" x14ac:dyDescent="0.15">
      <c r="A25" s="344" t="s">
        <v>512</v>
      </c>
      <c r="B25" s="36" t="s">
        <v>1158</v>
      </c>
      <c r="C25" s="58" t="s">
        <v>117</v>
      </c>
      <c r="D25" s="165">
        <v>1350</v>
      </c>
      <c r="E25" s="136"/>
      <c r="F25" s="35" t="s">
        <v>1060</v>
      </c>
      <c r="G25" s="56" t="s">
        <v>118</v>
      </c>
      <c r="H25" s="175">
        <v>450</v>
      </c>
      <c r="I25" s="136"/>
      <c r="J25" s="36"/>
      <c r="K25" s="58"/>
      <c r="L25" s="174"/>
      <c r="M25" s="135"/>
      <c r="N25" s="36"/>
      <c r="O25" s="58"/>
      <c r="P25" s="175" t="s">
        <v>806</v>
      </c>
      <c r="Q25" s="135"/>
      <c r="R25" s="36"/>
      <c r="S25" s="58"/>
      <c r="T25" s="174" t="s">
        <v>57</v>
      </c>
      <c r="U25" s="135"/>
      <c r="V25" s="198"/>
      <c r="W25" s="141"/>
      <c r="X25" s="141"/>
      <c r="Y25" s="135"/>
      <c r="Z25" s="36" t="s">
        <v>1176</v>
      </c>
      <c r="AA25" s="58" t="s">
        <v>1177</v>
      </c>
      <c r="AB25" s="174">
        <v>100</v>
      </c>
      <c r="AC25" s="136"/>
      <c r="AD25" s="33" t="s">
        <v>789</v>
      </c>
    </row>
    <row r="26" spans="1:30" s="34" customFormat="1" ht="15.4" customHeight="1" x14ac:dyDescent="0.15">
      <c r="A26" s="344" t="s">
        <v>512</v>
      </c>
      <c r="B26" s="35" t="s">
        <v>343</v>
      </c>
      <c r="C26" s="56" t="s">
        <v>118</v>
      </c>
      <c r="D26" s="166">
        <v>2050</v>
      </c>
      <c r="E26" s="136"/>
      <c r="F26" s="35"/>
      <c r="G26" s="532"/>
      <c r="H26" s="175"/>
      <c r="I26" s="136"/>
      <c r="J26" s="35"/>
      <c r="K26" s="56"/>
      <c r="L26" s="175"/>
      <c r="M26" s="135"/>
      <c r="N26" s="35"/>
      <c r="O26" s="56"/>
      <c r="P26" s="175" t="s">
        <v>1054</v>
      </c>
      <c r="Q26" s="136"/>
      <c r="R26" s="35"/>
      <c r="S26" s="56"/>
      <c r="T26" s="175" t="s">
        <v>57</v>
      </c>
      <c r="U26" s="136"/>
      <c r="V26" s="195"/>
      <c r="W26" s="102"/>
      <c r="X26" s="102"/>
      <c r="Y26" s="136"/>
      <c r="Z26" s="35" t="s">
        <v>343</v>
      </c>
      <c r="AA26" s="56" t="s">
        <v>1056</v>
      </c>
      <c r="AB26" s="175">
        <v>100</v>
      </c>
      <c r="AC26" s="136"/>
      <c r="AD26" s="33" t="s">
        <v>790</v>
      </c>
    </row>
    <row r="27" spans="1:30" s="34" customFormat="1" ht="15.4" customHeight="1" x14ac:dyDescent="0.15">
      <c r="A27" s="344" t="s">
        <v>512</v>
      </c>
      <c r="B27" s="35" t="s">
        <v>828</v>
      </c>
      <c r="C27" s="65" t="s">
        <v>119</v>
      </c>
      <c r="D27" s="167">
        <v>350</v>
      </c>
      <c r="E27" s="136"/>
      <c r="F27" s="35"/>
      <c r="G27" s="56"/>
      <c r="H27" s="175"/>
      <c r="I27" s="553"/>
      <c r="J27" s="35" t="s">
        <v>540</v>
      </c>
      <c r="K27" s="56" t="s">
        <v>349</v>
      </c>
      <c r="L27" s="175">
        <v>350</v>
      </c>
      <c r="M27" s="553"/>
      <c r="N27" s="35"/>
      <c r="O27" s="56"/>
      <c r="P27" s="175"/>
      <c r="Q27" s="553"/>
      <c r="R27" s="35"/>
      <c r="S27" s="56"/>
      <c r="T27" s="175"/>
      <c r="U27" s="553"/>
      <c r="V27" s="554"/>
      <c r="W27" s="555"/>
      <c r="X27" s="555"/>
      <c r="Y27" s="553"/>
      <c r="Z27" s="35"/>
      <c r="AA27" s="56"/>
      <c r="AB27" s="175"/>
      <c r="AC27" s="553"/>
      <c r="AD27" s="33"/>
    </row>
    <row r="28" spans="1:30" s="34" customFormat="1" ht="15.4" customHeight="1" x14ac:dyDescent="0.15">
      <c r="A28" s="344" t="s">
        <v>512</v>
      </c>
      <c r="B28" s="35" t="s">
        <v>992</v>
      </c>
      <c r="C28" s="56" t="s">
        <v>120</v>
      </c>
      <c r="D28" s="166">
        <v>2950</v>
      </c>
      <c r="E28" s="136"/>
      <c r="F28" s="35"/>
      <c r="G28" s="532"/>
      <c r="H28" s="175" t="s">
        <v>57</v>
      </c>
      <c r="I28" s="553"/>
      <c r="J28" s="35"/>
      <c r="K28" s="56"/>
      <c r="L28" s="175"/>
      <c r="M28" s="553"/>
      <c r="N28" s="35"/>
      <c r="O28" s="56"/>
      <c r="P28" s="175" t="s">
        <v>806</v>
      </c>
      <c r="Q28" s="553"/>
      <c r="R28" s="35"/>
      <c r="S28" s="56"/>
      <c r="T28" s="175" t="s">
        <v>57</v>
      </c>
      <c r="U28" s="553"/>
      <c r="V28" s="554"/>
      <c r="W28" s="555"/>
      <c r="X28" s="555"/>
      <c r="Y28" s="553"/>
      <c r="Z28" s="35" t="s">
        <v>992</v>
      </c>
      <c r="AA28" s="56" t="s">
        <v>995</v>
      </c>
      <c r="AB28" s="175">
        <v>150</v>
      </c>
      <c r="AC28" s="553"/>
      <c r="AD28" s="33"/>
    </row>
    <row r="29" spans="1:30" s="34" customFormat="1" ht="15.4" customHeight="1" x14ac:dyDescent="0.15">
      <c r="A29" s="344" t="s">
        <v>512</v>
      </c>
      <c r="B29" s="35" t="s">
        <v>1036</v>
      </c>
      <c r="C29" s="56" t="s">
        <v>121</v>
      </c>
      <c r="D29" s="166">
        <v>1450</v>
      </c>
      <c r="E29" s="136"/>
      <c r="F29" s="35"/>
      <c r="G29" s="56"/>
      <c r="H29" s="175"/>
      <c r="I29" s="553"/>
      <c r="J29" s="35" t="s">
        <v>541</v>
      </c>
      <c r="K29" s="56" t="s">
        <v>73</v>
      </c>
      <c r="L29" s="175">
        <v>250</v>
      </c>
      <c r="M29" s="553"/>
      <c r="N29" s="35"/>
      <c r="O29" s="56"/>
      <c r="P29" s="175" t="s">
        <v>57</v>
      </c>
      <c r="Q29" s="553"/>
      <c r="R29" s="35"/>
      <c r="S29" s="56"/>
      <c r="T29" s="175" t="s">
        <v>57</v>
      </c>
      <c r="U29" s="553"/>
      <c r="V29" s="554"/>
      <c r="W29" s="555"/>
      <c r="X29" s="555"/>
      <c r="Y29" s="553"/>
      <c r="Z29" s="35" t="s">
        <v>1036</v>
      </c>
      <c r="AA29" s="56" t="s">
        <v>1095</v>
      </c>
      <c r="AB29" s="175">
        <v>100</v>
      </c>
      <c r="AC29" s="553"/>
      <c r="AD29" s="33"/>
    </row>
    <row r="30" spans="1:30" s="34" customFormat="1" ht="15.4" customHeight="1" x14ac:dyDescent="0.15">
      <c r="A30" s="344" t="s">
        <v>512</v>
      </c>
      <c r="B30" s="35"/>
      <c r="C30" s="56"/>
      <c r="D30" s="166"/>
      <c r="E30" s="136"/>
      <c r="F30" s="35"/>
      <c r="G30" s="532"/>
      <c r="H30" s="175"/>
      <c r="I30" s="553"/>
      <c r="J30" s="35" t="s">
        <v>746</v>
      </c>
      <c r="K30" s="56" t="s">
        <v>747</v>
      </c>
      <c r="L30" s="175">
        <v>300</v>
      </c>
      <c r="M30" s="553"/>
      <c r="N30" s="35"/>
      <c r="O30" s="56"/>
      <c r="P30" s="175"/>
      <c r="Q30" s="553"/>
      <c r="R30" s="35"/>
      <c r="S30" s="56"/>
      <c r="T30" s="175"/>
      <c r="U30" s="553"/>
      <c r="V30" s="554"/>
      <c r="W30" s="555"/>
      <c r="X30" s="555"/>
      <c r="Y30" s="553"/>
      <c r="Z30" s="35"/>
      <c r="AA30" s="56"/>
      <c r="AB30" s="175"/>
      <c r="AC30" s="553"/>
      <c r="AD30" s="33"/>
    </row>
    <row r="31" spans="1:30" s="34" customFormat="1" ht="15.4" customHeight="1" x14ac:dyDescent="0.15">
      <c r="A31" s="344" t="s">
        <v>512</v>
      </c>
      <c r="B31" s="38" t="s">
        <v>344</v>
      </c>
      <c r="C31" s="57" t="s">
        <v>715</v>
      </c>
      <c r="D31" s="168">
        <v>1850</v>
      </c>
      <c r="E31" s="137"/>
      <c r="F31" s="38"/>
      <c r="G31" s="57"/>
      <c r="H31" s="179" t="s">
        <v>57</v>
      </c>
      <c r="I31" s="137"/>
      <c r="J31" s="38" t="s">
        <v>542</v>
      </c>
      <c r="K31" s="57" t="s">
        <v>599</v>
      </c>
      <c r="L31" s="179">
        <v>800</v>
      </c>
      <c r="M31" s="137"/>
      <c r="N31" s="38"/>
      <c r="O31" s="57"/>
      <c r="P31" s="179" t="s">
        <v>57</v>
      </c>
      <c r="Q31" s="137"/>
      <c r="R31" s="38"/>
      <c r="S31" s="57"/>
      <c r="T31" s="179" t="s">
        <v>57</v>
      </c>
      <c r="U31" s="137"/>
      <c r="V31" s="196"/>
      <c r="W31" s="103"/>
      <c r="X31" s="103"/>
      <c r="Y31" s="137"/>
      <c r="Z31" s="38"/>
      <c r="AA31" s="57"/>
      <c r="AB31" s="179"/>
      <c r="AC31" s="137"/>
      <c r="AD31" s="33"/>
    </row>
    <row r="32" spans="1:30" s="34" customFormat="1" ht="15.4" customHeight="1" x14ac:dyDescent="0.15">
      <c r="A32" s="344"/>
      <c r="B32" s="45"/>
      <c r="C32" s="425" t="s">
        <v>701</v>
      </c>
      <c r="D32" s="194">
        <f>SUM(D9:D31)</f>
        <v>29500</v>
      </c>
      <c r="E32" s="163">
        <f>SUM(E9:E31)</f>
        <v>0</v>
      </c>
      <c r="F32" s="45"/>
      <c r="G32" s="425" t="s">
        <v>701</v>
      </c>
      <c r="H32" s="194">
        <f>SUM(H9:H31)</f>
        <v>3750</v>
      </c>
      <c r="I32" s="163">
        <f>SUM(I9:I31)</f>
        <v>0</v>
      </c>
      <c r="J32" s="45"/>
      <c r="K32" s="425" t="s">
        <v>701</v>
      </c>
      <c r="L32" s="194">
        <f>SUM(L9:L31)</f>
        <v>8850</v>
      </c>
      <c r="M32" s="163">
        <f>SUM(M9:M31)</f>
        <v>0</v>
      </c>
      <c r="N32" s="45"/>
      <c r="O32" s="425" t="s">
        <v>701</v>
      </c>
      <c r="P32" s="194">
        <f>SUM(P9:P31)</f>
        <v>350</v>
      </c>
      <c r="Q32" s="163">
        <f>SUM(Q9:Q31)</f>
        <v>0</v>
      </c>
      <c r="R32" s="45"/>
      <c r="S32" s="425"/>
      <c r="T32" s="194"/>
      <c r="U32" s="163"/>
      <c r="V32" s="199"/>
      <c r="W32" s="140"/>
      <c r="X32" s="140"/>
      <c r="Y32" s="207"/>
      <c r="Z32" s="45"/>
      <c r="AA32" s="425" t="s">
        <v>701</v>
      </c>
      <c r="AB32" s="194">
        <f>SUM(AB9:AB31)</f>
        <v>2200</v>
      </c>
      <c r="AC32" s="163">
        <f>SUM(AC9:AC31)</f>
        <v>0</v>
      </c>
      <c r="AD32" s="33"/>
    </row>
    <row r="33" spans="1:30" ht="15.4" customHeight="1" x14ac:dyDescent="0.15">
      <c r="A33" s="344"/>
      <c r="B33" s="109" t="s">
        <v>1133</v>
      </c>
      <c r="C33" s="63"/>
      <c r="D33" s="171"/>
      <c r="E33" s="173"/>
      <c r="F33" s="100"/>
      <c r="G33" s="63"/>
      <c r="H33" s="182"/>
      <c r="I33" s="183"/>
      <c r="J33" s="100"/>
      <c r="K33" s="63"/>
      <c r="L33" s="455" t="s">
        <v>461</v>
      </c>
      <c r="M33" s="183">
        <f>D42+H42+P42+L42+T42+X42+AB42</f>
        <v>14150</v>
      </c>
      <c r="N33" s="100"/>
      <c r="O33" s="63"/>
      <c r="P33" s="455" t="s">
        <v>462</v>
      </c>
      <c r="Q33" s="294">
        <f>E42+M42+I42+Q42+U42+Y42+AC42</f>
        <v>0</v>
      </c>
      <c r="R33" s="101"/>
      <c r="S33" s="64"/>
      <c r="T33" s="176"/>
      <c r="U33" s="177"/>
      <c r="V33" s="289"/>
      <c r="W33" s="290"/>
      <c r="X33" s="291"/>
      <c r="Y33" s="292"/>
      <c r="Z33" s="289"/>
      <c r="AA33" s="290"/>
      <c r="AB33" s="291"/>
      <c r="AC33" s="293"/>
      <c r="AD33" s="33"/>
    </row>
    <row r="34" spans="1:30" s="34" customFormat="1" ht="15.4" customHeight="1" x14ac:dyDescent="0.15">
      <c r="A34" s="344" t="s">
        <v>512</v>
      </c>
      <c r="B34" s="35" t="s">
        <v>345</v>
      </c>
      <c r="C34" s="56" t="s">
        <v>609</v>
      </c>
      <c r="D34" s="166">
        <v>1350</v>
      </c>
      <c r="E34" s="136"/>
      <c r="F34" s="35" t="s">
        <v>1075</v>
      </c>
      <c r="G34" s="56" t="s">
        <v>123</v>
      </c>
      <c r="H34" s="175">
        <v>400</v>
      </c>
      <c r="I34" s="136"/>
      <c r="J34" s="35" t="s">
        <v>543</v>
      </c>
      <c r="K34" s="56" t="s">
        <v>122</v>
      </c>
      <c r="L34" s="174">
        <v>1000</v>
      </c>
      <c r="M34" s="136"/>
      <c r="N34" s="35"/>
      <c r="O34" s="56"/>
      <c r="P34" s="175" t="s">
        <v>929</v>
      </c>
      <c r="Q34" s="136"/>
      <c r="R34" s="35"/>
      <c r="S34" s="56"/>
      <c r="T34" s="175" t="s">
        <v>57</v>
      </c>
      <c r="U34" s="136"/>
      <c r="V34" s="195"/>
      <c r="W34" s="102"/>
      <c r="X34" s="102"/>
      <c r="Y34" s="136"/>
      <c r="Z34" s="35" t="s">
        <v>679</v>
      </c>
      <c r="AA34" s="56" t="s">
        <v>681</v>
      </c>
      <c r="AB34" s="175">
        <v>50</v>
      </c>
      <c r="AC34" s="136"/>
      <c r="AD34" s="29"/>
    </row>
    <row r="35" spans="1:30" s="34" customFormat="1" ht="15.4" customHeight="1" x14ac:dyDescent="0.15">
      <c r="A35" s="344" t="s">
        <v>512</v>
      </c>
      <c r="B35" s="35" t="s">
        <v>346</v>
      </c>
      <c r="C35" s="56" t="s">
        <v>123</v>
      </c>
      <c r="D35" s="166">
        <v>1200</v>
      </c>
      <c r="E35" s="136"/>
      <c r="F35" s="35" t="s">
        <v>1076</v>
      </c>
      <c r="G35" s="56" t="s">
        <v>122</v>
      </c>
      <c r="H35" s="175">
        <v>250</v>
      </c>
      <c r="I35" s="136"/>
      <c r="J35" s="35" t="s">
        <v>544</v>
      </c>
      <c r="K35" s="56" t="s">
        <v>124</v>
      </c>
      <c r="L35" s="175">
        <v>1500</v>
      </c>
      <c r="M35" s="136"/>
      <c r="N35" s="35"/>
      <c r="O35" s="56"/>
      <c r="P35" s="175" t="s">
        <v>806</v>
      </c>
      <c r="Q35" s="136"/>
      <c r="R35" s="35"/>
      <c r="S35" s="56"/>
      <c r="T35" s="175" t="s">
        <v>57</v>
      </c>
      <c r="U35" s="136"/>
      <c r="V35" s="195"/>
      <c r="W35" s="102"/>
      <c r="X35" s="102"/>
      <c r="Y35" s="136"/>
      <c r="Z35" s="35" t="s">
        <v>680</v>
      </c>
      <c r="AA35" s="56" t="s">
        <v>682</v>
      </c>
      <c r="AB35" s="175">
        <v>200</v>
      </c>
      <c r="AC35" s="136"/>
      <c r="AD35" s="33"/>
    </row>
    <row r="36" spans="1:30" s="34" customFormat="1" ht="15.4" customHeight="1" x14ac:dyDescent="0.15">
      <c r="A36" s="344" t="s">
        <v>512</v>
      </c>
      <c r="B36" s="36"/>
      <c r="C36" s="58"/>
      <c r="D36" s="165"/>
      <c r="E36" s="136"/>
      <c r="F36" s="36" t="s">
        <v>1077</v>
      </c>
      <c r="G36" s="58" t="s">
        <v>125</v>
      </c>
      <c r="H36" s="174">
        <v>350</v>
      </c>
      <c r="I36" s="136"/>
      <c r="J36" s="36" t="s">
        <v>545</v>
      </c>
      <c r="K36" s="58" t="s">
        <v>125</v>
      </c>
      <c r="L36" s="174">
        <v>650</v>
      </c>
      <c r="M36" s="136"/>
      <c r="N36" s="36"/>
      <c r="O36" s="58"/>
      <c r="P36" s="174"/>
      <c r="Q36" s="135"/>
      <c r="R36" s="36"/>
      <c r="S36" s="58"/>
      <c r="T36" s="175"/>
      <c r="U36" s="135"/>
      <c r="V36" s="195"/>
      <c r="W36" s="102"/>
      <c r="X36" s="102"/>
      <c r="Y36" s="136"/>
      <c r="Z36" s="36"/>
      <c r="AA36" s="58"/>
      <c r="AB36" s="174"/>
      <c r="AC36" s="136"/>
      <c r="AD36" s="33"/>
    </row>
    <row r="37" spans="1:30" s="25" customFormat="1" ht="15.4" customHeight="1" x14ac:dyDescent="0.15">
      <c r="A37" s="344" t="s">
        <v>512</v>
      </c>
      <c r="B37" s="35" t="s">
        <v>347</v>
      </c>
      <c r="C37" s="56" t="s">
        <v>122</v>
      </c>
      <c r="D37" s="166">
        <v>1850</v>
      </c>
      <c r="E37" s="136"/>
      <c r="F37" s="35"/>
      <c r="G37" s="56"/>
      <c r="H37" s="175"/>
      <c r="I37" s="136"/>
      <c r="J37" s="35"/>
      <c r="K37" s="65"/>
      <c r="L37" s="175"/>
      <c r="M37" s="136"/>
      <c r="N37" s="35"/>
      <c r="O37" s="56"/>
      <c r="P37" s="175" t="s">
        <v>949</v>
      </c>
      <c r="Q37" s="136"/>
      <c r="R37" s="35"/>
      <c r="S37" s="56"/>
      <c r="T37" s="175" t="s">
        <v>57</v>
      </c>
      <c r="U37" s="136"/>
      <c r="V37" s="195"/>
      <c r="W37" s="102"/>
      <c r="X37" s="102"/>
      <c r="Y37" s="136"/>
      <c r="Z37" s="36"/>
      <c r="AA37" s="58"/>
      <c r="AB37" s="174"/>
      <c r="AC37" s="136"/>
      <c r="AD37" s="33"/>
    </row>
    <row r="38" spans="1:30" s="25" customFormat="1" ht="15.4" customHeight="1" x14ac:dyDescent="0.15">
      <c r="A38" s="344" t="s">
        <v>512</v>
      </c>
      <c r="B38" s="35" t="s">
        <v>594</v>
      </c>
      <c r="C38" s="56" t="s">
        <v>595</v>
      </c>
      <c r="D38" s="166">
        <v>750</v>
      </c>
      <c r="E38" s="136"/>
      <c r="F38" s="35"/>
      <c r="G38" s="56"/>
      <c r="H38" s="175"/>
      <c r="I38" s="136"/>
      <c r="J38" s="35"/>
      <c r="K38" s="65"/>
      <c r="L38" s="192"/>
      <c r="M38" s="136"/>
      <c r="N38" s="35"/>
      <c r="O38" s="56"/>
      <c r="P38" s="175" t="s">
        <v>949</v>
      </c>
      <c r="Q38" s="136"/>
      <c r="R38" s="35"/>
      <c r="S38" s="56"/>
      <c r="T38" s="175" t="s">
        <v>57</v>
      </c>
      <c r="U38" s="136"/>
      <c r="V38" s="195"/>
      <c r="W38" s="102"/>
      <c r="X38" s="102"/>
      <c r="Y38" s="136"/>
      <c r="Z38" s="35" t="s">
        <v>1075</v>
      </c>
      <c r="AA38" s="56" t="s">
        <v>126</v>
      </c>
      <c r="AB38" s="175">
        <v>200</v>
      </c>
      <c r="AC38" s="136"/>
      <c r="AD38" s="33"/>
    </row>
    <row r="39" spans="1:30" s="25" customFormat="1" ht="15.4" customHeight="1" x14ac:dyDescent="0.15">
      <c r="A39" s="344" t="s">
        <v>512</v>
      </c>
      <c r="B39" s="40" t="s">
        <v>348</v>
      </c>
      <c r="C39" s="65" t="s">
        <v>128</v>
      </c>
      <c r="D39" s="167">
        <v>1600</v>
      </c>
      <c r="E39" s="136"/>
      <c r="F39" s="40"/>
      <c r="G39" s="65"/>
      <c r="H39" s="180"/>
      <c r="I39" s="138"/>
      <c r="J39" s="40"/>
      <c r="K39" s="65"/>
      <c r="L39" s="180"/>
      <c r="M39" s="138"/>
      <c r="N39" s="40"/>
      <c r="O39" s="65"/>
      <c r="P39" s="180" t="s">
        <v>929</v>
      </c>
      <c r="Q39" s="138"/>
      <c r="R39" s="40"/>
      <c r="S39" s="65"/>
      <c r="T39" s="180" t="s">
        <v>57</v>
      </c>
      <c r="U39" s="138"/>
      <c r="V39" s="195"/>
      <c r="W39" s="102"/>
      <c r="X39" s="102"/>
      <c r="Y39" s="136"/>
      <c r="Z39" s="35" t="s">
        <v>1076</v>
      </c>
      <c r="AA39" s="56" t="s">
        <v>127</v>
      </c>
      <c r="AB39" s="175">
        <v>150</v>
      </c>
      <c r="AC39" s="136"/>
      <c r="AD39" s="33"/>
    </row>
    <row r="40" spans="1:30" s="25" customFormat="1" ht="15.4" customHeight="1" x14ac:dyDescent="0.15">
      <c r="A40" s="344" t="s">
        <v>512</v>
      </c>
      <c r="B40" s="35" t="s">
        <v>664</v>
      </c>
      <c r="C40" s="56" t="s">
        <v>663</v>
      </c>
      <c r="D40" s="166">
        <v>2450</v>
      </c>
      <c r="E40" s="136"/>
      <c r="F40" s="35"/>
      <c r="G40" s="56"/>
      <c r="H40" s="175"/>
      <c r="I40" s="136"/>
      <c r="J40" s="35"/>
      <c r="K40" s="56"/>
      <c r="L40" s="175"/>
      <c r="M40" s="136"/>
      <c r="N40" s="35"/>
      <c r="O40" s="56"/>
      <c r="P40" s="175" t="s">
        <v>57</v>
      </c>
      <c r="Q40" s="136"/>
      <c r="R40" s="35"/>
      <c r="S40" s="56"/>
      <c r="T40" s="175" t="s">
        <v>57</v>
      </c>
      <c r="U40" s="136"/>
      <c r="V40" s="195"/>
      <c r="W40" s="102"/>
      <c r="X40" s="102"/>
      <c r="Y40" s="136"/>
      <c r="Z40" s="36" t="s">
        <v>1077</v>
      </c>
      <c r="AA40" s="56" t="s">
        <v>129</v>
      </c>
      <c r="AB40" s="175">
        <v>200</v>
      </c>
      <c r="AC40" s="136"/>
      <c r="AD40" s="33"/>
    </row>
    <row r="41" spans="1:30" s="25" customFormat="1" ht="15.4" customHeight="1" x14ac:dyDescent="0.15">
      <c r="A41" s="344" t="s">
        <v>512</v>
      </c>
      <c r="B41" s="48"/>
      <c r="C41" s="77"/>
      <c r="D41" s="201"/>
      <c r="E41" s="137"/>
      <c r="F41" s="48"/>
      <c r="G41" s="77"/>
      <c r="H41" s="203"/>
      <c r="I41" s="202"/>
      <c r="J41" s="48"/>
      <c r="K41" s="77"/>
      <c r="L41" s="203"/>
      <c r="M41" s="202"/>
      <c r="N41" s="48"/>
      <c r="O41" s="77"/>
      <c r="P41" s="203" t="s">
        <v>57</v>
      </c>
      <c r="Q41" s="202"/>
      <c r="R41" s="48"/>
      <c r="S41" s="77"/>
      <c r="T41" s="203" t="s">
        <v>57</v>
      </c>
      <c r="U41" s="202"/>
      <c r="V41" s="196"/>
      <c r="W41" s="103"/>
      <c r="X41" s="103"/>
      <c r="Y41" s="137"/>
      <c r="Z41" s="38"/>
      <c r="AA41" s="57"/>
      <c r="AB41" s="179"/>
      <c r="AC41" s="137"/>
      <c r="AD41" s="33"/>
    </row>
    <row r="42" spans="1:30" s="25" customFormat="1" ht="15.4" customHeight="1" x14ac:dyDescent="0.15">
      <c r="A42" s="346"/>
      <c r="B42" s="45"/>
      <c r="C42" s="425" t="s">
        <v>701</v>
      </c>
      <c r="D42" s="194">
        <f>SUM(D34:D41)</f>
        <v>9200</v>
      </c>
      <c r="E42" s="163">
        <f>SUM(E34:E41)</f>
        <v>0</v>
      </c>
      <c r="F42" s="45"/>
      <c r="G42" s="425" t="s">
        <v>701</v>
      </c>
      <c r="H42" s="194">
        <f>SUM(H34:H41)</f>
        <v>1000</v>
      </c>
      <c r="I42" s="163">
        <f>SUM(I34:I41)</f>
        <v>0</v>
      </c>
      <c r="J42" s="45"/>
      <c r="K42" s="425" t="s">
        <v>701</v>
      </c>
      <c r="L42" s="194">
        <f>SUM(L34:L41)</f>
        <v>3150</v>
      </c>
      <c r="M42" s="163">
        <f>SUM(M34:M41)</f>
        <v>0</v>
      </c>
      <c r="N42" s="45"/>
      <c r="O42" s="425"/>
      <c r="P42" s="194"/>
      <c r="Q42" s="163"/>
      <c r="R42" s="39"/>
      <c r="S42" s="78"/>
      <c r="T42" s="194"/>
      <c r="U42" s="163"/>
      <c r="V42" s="199"/>
      <c r="W42" s="140"/>
      <c r="X42" s="140"/>
      <c r="Y42" s="207"/>
      <c r="Z42" s="45"/>
      <c r="AA42" s="425" t="s">
        <v>701</v>
      </c>
      <c r="AB42" s="194">
        <f>SUM(AB34:AB41)</f>
        <v>800</v>
      </c>
      <c r="AC42" s="163">
        <f>SUM(AC34:AC41)</f>
        <v>0</v>
      </c>
      <c r="AD42" s="33"/>
    </row>
    <row r="43" spans="1:30" s="27" customFormat="1" ht="15.4" customHeight="1" x14ac:dyDescent="0.15">
      <c r="A43" s="348"/>
      <c r="B43" s="245" t="s">
        <v>57</v>
      </c>
      <c r="C43" s="6" t="s">
        <v>254</v>
      </c>
      <c r="D43" s="60"/>
      <c r="E43" s="62"/>
      <c r="F43" s="4"/>
      <c r="G43" s="59"/>
      <c r="H43" s="60"/>
      <c r="I43" s="62"/>
      <c r="J43" s="4"/>
      <c r="K43" s="59"/>
      <c r="L43" s="60"/>
      <c r="M43" s="62"/>
      <c r="N43" s="4"/>
      <c r="O43" s="59"/>
      <c r="P43" s="60"/>
      <c r="Q43" s="87"/>
      <c r="R43" s="4"/>
      <c r="S43" s="59"/>
      <c r="T43" s="86"/>
      <c r="U43" s="79"/>
      <c r="V43" s="83"/>
      <c r="W43" s="60"/>
      <c r="X43" s="60"/>
      <c r="Y43" s="87"/>
      <c r="Z43" s="2"/>
      <c r="AA43" s="59"/>
      <c r="AB43" s="60"/>
      <c r="AC43" s="89" t="s">
        <v>1011</v>
      </c>
      <c r="AD43" s="47"/>
    </row>
  </sheetData>
  <sheetProtection algorithmName="SHA-512" hashValue="b7ltoT//e+hoggsb+SvQD1miFNPyayziNCz6XG0dhkBt/jhL2FxZTEDNR0EZUZ7S+sl6tKg6RgM7aH2iCHlvTQ==" saltValue="tbd18NrZKp6a6tFmvqk2Hg=="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33"/>
  <sheetViews>
    <sheetView topLeftCell="B1" zoomScale="90" zoomScaleNormal="75" zoomScaleSheetLayoutView="80" workbookViewId="0">
      <selection activeCell="E8" sqref="E8"/>
    </sheetView>
  </sheetViews>
  <sheetFormatPr defaultRowHeight="13.5" x14ac:dyDescent="0.15"/>
  <cols>
    <col min="1" max="1" width="4"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2025年4月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453</v>
      </c>
    </row>
    <row r="4" spans="1:31" ht="5.0999999999999996" customHeight="1" x14ac:dyDescent="0.15">
      <c r="A4" s="345"/>
    </row>
    <row r="5" spans="1:31" s="30" customFormat="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c r="Y5" s="190"/>
      <c r="Z5" s="187"/>
      <c r="AA5" s="188" t="s">
        <v>11</v>
      </c>
      <c r="AB5" s="189" t="s">
        <v>5</v>
      </c>
      <c r="AC5" s="190" t="s">
        <v>6</v>
      </c>
      <c r="AD5" s="191">
        <v>6</v>
      </c>
    </row>
    <row r="6" spans="1:31" ht="14.1"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row>
    <row r="7" spans="1:31" ht="15.95" customHeight="1" x14ac:dyDescent="0.15">
      <c r="A7" s="346"/>
      <c r="B7" s="109" t="s">
        <v>1135</v>
      </c>
      <c r="C7" s="63"/>
      <c r="D7" s="171"/>
      <c r="E7" s="173"/>
      <c r="F7" s="100"/>
      <c r="G7" s="63"/>
      <c r="H7" s="182"/>
      <c r="I7" s="183"/>
      <c r="J7" s="100"/>
      <c r="K7" s="63"/>
      <c r="L7" s="455" t="s">
        <v>730</v>
      </c>
      <c r="M7" s="183">
        <f>D14+H14+P14+L14+T14+X14+AB14</f>
        <v>16550</v>
      </c>
      <c r="N7" s="100"/>
      <c r="O7" s="63"/>
      <c r="P7" s="455" t="s">
        <v>731</v>
      </c>
      <c r="Q7" s="294">
        <f>E14+M14+I14+Q14+U14+Y14+AC14</f>
        <v>0</v>
      </c>
      <c r="R7" s="101"/>
      <c r="S7" s="64"/>
      <c r="T7" s="176"/>
      <c r="U7" s="177"/>
      <c r="V7" s="289"/>
      <c r="W7" s="290"/>
      <c r="X7" s="291"/>
      <c r="Y7" s="292"/>
      <c r="Z7" s="289"/>
      <c r="AA7" s="290"/>
      <c r="AB7" s="291"/>
      <c r="AC7" s="293"/>
      <c r="AD7" s="33"/>
    </row>
    <row r="8" spans="1:31" s="25" customFormat="1" ht="15.95" customHeight="1" x14ac:dyDescent="0.15">
      <c r="A8" s="344" t="s">
        <v>512</v>
      </c>
      <c r="B8" s="35" t="s">
        <v>993</v>
      </c>
      <c r="C8" s="56" t="s">
        <v>130</v>
      </c>
      <c r="D8" s="166">
        <v>6100</v>
      </c>
      <c r="E8" s="136"/>
      <c r="F8" s="35" t="s">
        <v>1078</v>
      </c>
      <c r="G8" s="56" t="s">
        <v>131</v>
      </c>
      <c r="H8" s="175">
        <v>350</v>
      </c>
      <c r="I8" s="136"/>
      <c r="J8" s="35" t="s">
        <v>546</v>
      </c>
      <c r="K8" s="56" t="s">
        <v>130</v>
      </c>
      <c r="L8" s="192">
        <v>1950</v>
      </c>
      <c r="M8" s="136"/>
      <c r="N8" s="35"/>
      <c r="O8" s="56"/>
      <c r="P8" s="175" t="s">
        <v>934</v>
      </c>
      <c r="Q8" s="136"/>
      <c r="R8" s="35"/>
      <c r="S8" s="56"/>
      <c r="T8" s="175" t="s">
        <v>57</v>
      </c>
      <c r="U8" s="136"/>
      <c r="V8" s="195"/>
      <c r="W8" s="102"/>
      <c r="X8" s="102"/>
      <c r="Y8" s="136"/>
      <c r="Z8" s="35" t="s">
        <v>993</v>
      </c>
      <c r="AA8" s="56" t="s">
        <v>748</v>
      </c>
      <c r="AB8" s="556">
        <v>200</v>
      </c>
      <c r="AC8" s="136"/>
      <c r="AD8" s="29" t="s">
        <v>483</v>
      </c>
    </row>
    <row r="9" spans="1:31" s="25" customFormat="1" ht="15.95" customHeight="1" x14ac:dyDescent="0.15">
      <c r="A9" s="344" t="s">
        <v>512</v>
      </c>
      <c r="B9" s="35" t="s">
        <v>1170</v>
      </c>
      <c r="C9" s="56" t="s">
        <v>737</v>
      </c>
      <c r="D9" s="166">
        <v>1250</v>
      </c>
      <c r="E9" s="136"/>
      <c r="F9" s="35" t="s">
        <v>1079</v>
      </c>
      <c r="G9" s="56" t="s">
        <v>132</v>
      </c>
      <c r="H9" s="175">
        <v>600</v>
      </c>
      <c r="I9" s="136"/>
      <c r="J9" s="35" t="s">
        <v>547</v>
      </c>
      <c r="K9" s="65" t="s">
        <v>600</v>
      </c>
      <c r="L9" s="175">
        <v>650</v>
      </c>
      <c r="M9" s="136"/>
      <c r="N9" s="35"/>
      <c r="O9" s="56"/>
      <c r="P9" s="175" t="s">
        <v>933</v>
      </c>
      <c r="Q9" s="136"/>
      <c r="R9" s="35"/>
      <c r="S9" s="56"/>
      <c r="T9" s="175" t="s">
        <v>57</v>
      </c>
      <c r="U9" s="136"/>
      <c r="V9" s="195"/>
      <c r="W9" s="102"/>
      <c r="X9" s="102"/>
      <c r="Y9" s="136"/>
      <c r="Z9" s="35" t="s">
        <v>1170</v>
      </c>
      <c r="AA9" s="56" t="s">
        <v>685</v>
      </c>
      <c r="AB9" s="556">
        <v>50</v>
      </c>
      <c r="AC9" s="136"/>
      <c r="AD9" s="33" t="s">
        <v>108</v>
      </c>
    </row>
    <row r="10" spans="1:31" s="25" customFormat="1" ht="15.95" customHeight="1" x14ac:dyDescent="0.15">
      <c r="A10" s="344" t="s">
        <v>512</v>
      </c>
      <c r="B10" s="35" t="s">
        <v>994</v>
      </c>
      <c r="C10" s="56" t="s">
        <v>133</v>
      </c>
      <c r="D10" s="166">
        <v>1150</v>
      </c>
      <c r="E10" s="136"/>
      <c r="F10" s="40"/>
      <c r="G10" s="65"/>
      <c r="H10" s="180"/>
      <c r="I10" s="138"/>
      <c r="J10" s="40"/>
      <c r="K10" s="65"/>
      <c r="L10" s="178"/>
      <c r="M10" s="138"/>
      <c r="N10" s="40"/>
      <c r="O10" s="65"/>
      <c r="P10" s="175" t="s">
        <v>57</v>
      </c>
      <c r="Q10" s="138"/>
      <c r="R10" s="40"/>
      <c r="S10" s="65"/>
      <c r="T10" s="175" t="s">
        <v>57</v>
      </c>
      <c r="U10" s="138"/>
      <c r="V10" s="35"/>
      <c r="W10" s="56"/>
      <c r="X10" s="175"/>
      <c r="Y10" s="138"/>
      <c r="Z10" s="35" t="s">
        <v>994</v>
      </c>
      <c r="AA10" s="56" t="s">
        <v>684</v>
      </c>
      <c r="AB10" s="556">
        <v>100</v>
      </c>
      <c r="AC10" s="136"/>
      <c r="AD10" s="33" t="s">
        <v>17</v>
      </c>
    </row>
    <row r="11" spans="1:31" s="25" customFormat="1" ht="15.95" customHeight="1" x14ac:dyDescent="0.15">
      <c r="A11" s="344" t="s">
        <v>512</v>
      </c>
      <c r="B11" s="35"/>
      <c r="C11" s="56"/>
      <c r="D11" s="166"/>
      <c r="E11" s="137"/>
      <c r="F11" s="40"/>
      <c r="G11" s="65"/>
      <c r="H11" s="180"/>
      <c r="I11" s="138"/>
      <c r="J11" s="40"/>
      <c r="K11" s="65"/>
      <c r="L11" s="178"/>
      <c r="M11" s="137"/>
      <c r="N11" s="40"/>
      <c r="O11" s="65"/>
      <c r="P11" s="175"/>
      <c r="Q11" s="138"/>
      <c r="R11" s="40"/>
      <c r="S11" s="65"/>
      <c r="T11" s="175"/>
      <c r="U11" s="138"/>
      <c r="V11" s="35"/>
      <c r="W11" s="56"/>
      <c r="X11" s="175"/>
      <c r="Y11" s="138"/>
      <c r="Z11" s="35" t="s">
        <v>1079</v>
      </c>
      <c r="AA11" s="56" t="s">
        <v>683</v>
      </c>
      <c r="AB11" s="175">
        <v>300</v>
      </c>
      <c r="AC11" s="137"/>
      <c r="AD11" s="33">
        <v>2</v>
      </c>
    </row>
    <row r="12" spans="1:31" s="34" customFormat="1" ht="15.95" customHeight="1" x14ac:dyDescent="0.15">
      <c r="A12" s="346" t="s">
        <v>512</v>
      </c>
      <c r="B12" s="32" t="s">
        <v>1004</v>
      </c>
      <c r="C12" s="76" t="s">
        <v>1006</v>
      </c>
      <c r="D12" s="423">
        <v>1350</v>
      </c>
      <c r="E12" s="135"/>
      <c r="F12" s="32"/>
      <c r="G12" s="76"/>
      <c r="H12" s="186" t="s">
        <v>57</v>
      </c>
      <c r="I12" s="161"/>
      <c r="J12" s="32" t="s">
        <v>526</v>
      </c>
      <c r="K12" s="76" t="s">
        <v>147</v>
      </c>
      <c r="L12" s="186">
        <v>600</v>
      </c>
      <c r="M12" s="135"/>
      <c r="N12" s="32"/>
      <c r="O12" s="76"/>
      <c r="P12" s="186" t="s">
        <v>57</v>
      </c>
      <c r="Q12" s="161"/>
      <c r="R12" s="32"/>
      <c r="S12" s="76"/>
      <c r="T12" s="186" t="s">
        <v>57</v>
      </c>
      <c r="U12" s="159"/>
      <c r="V12" s="430"/>
      <c r="W12" s="431"/>
      <c r="X12" s="432"/>
      <c r="Y12" s="159"/>
      <c r="Z12" s="32" t="s">
        <v>366</v>
      </c>
      <c r="AA12" s="76" t="s">
        <v>148</v>
      </c>
      <c r="AB12" s="186">
        <v>50</v>
      </c>
      <c r="AC12" s="135"/>
      <c r="AD12" s="29"/>
    </row>
    <row r="13" spans="1:31" s="25" customFormat="1" ht="15.95" customHeight="1" x14ac:dyDescent="0.15">
      <c r="A13" s="346" t="s">
        <v>512</v>
      </c>
      <c r="B13" s="38" t="s">
        <v>1171</v>
      </c>
      <c r="C13" s="57" t="s">
        <v>1005</v>
      </c>
      <c r="D13" s="213">
        <v>1850</v>
      </c>
      <c r="E13" s="137"/>
      <c r="F13" s="38"/>
      <c r="G13" s="57"/>
      <c r="H13" s="179" t="s">
        <v>57</v>
      </c>
      <c r="I13" s="137"/>
      <c r="J13" s="38"/>
      <c r="K13" s="57"/>
      <c r="L13" s="179"/>
      <c r="M13" s="137"/>
      <c r="N13" s="38"/>
      <c r="O13" s="57"/>
      <c r="P13" s="179" t="s">
        <v>57</v>
      </c>
      <c r="Q13" s="137"/>
      <c r="R13" s="38"/>
      <c r="S13" s="57"/>
      <c r="T13" s="179" t="s">
        <v>57</v>
      </c>
      <c r="U13" s="156"/>
      <c r="V13" s="38"/>
      <c r="W13" s="57"/>
      <c r="X13" s="179"/>
      <c r="Y13" s="156"/>
      <c r="Z13" s="38"/>
      <c r="AA13" s="57"/>
      <c r="AB13" s="179"/>
      <c r="AC13" s="137"/>
      <c r="AD13" s="33" t="s">
        <v>734</v>
      </c>
    </row>
    <row r="14" spans="1:31" s="34" customFormat="1" ht="15.95" customHeight="1" x14ac:dyDescent="0.15">
      <c r="A14" s="348"/>
      <c r="B14" s="45"/>
      <c r="C14" s="425" t="s">
        <v>701</v>
      </c>
      <c r="D14" s="194">
        <f>SUM(D8:D13)</f>
        <v>11700</v>
      </c>
      <c r="E14" s="163">
        <f>SUM(E8:E13)</f>
        <v>0</v>
      </c>
      <c r="F14" s="45"/>
      <c r="G14" s="425" t="s">
        <v>701</v>
      </c>
      <c r="H14" s="194">
        <f>SUM(H8:H13)</f>
        <v>950</v>
      </c>
      <c r="I14" s="163">
        <f>SUM(I8:I13)</f>
        <v>0</v>
      </c>
      <c r="J14" s="45"/>
      <c r="K14" s="425" t="s">
        <v>701</v>
      </c>
      <c r="L14" s="194">
        <f>SUM(L8:L13)</f>
        <v>3200</v>
      </c>
      <c r="M14" s="163">
        <f>SUM(M8:M13)</f>
        <v>0</v>
      </c>
      <c r="N14" s="45"/>
      <c r="O14" s="425"/>
      <c r="P14" s="194"/>
      <c r="Q14" s="163"/>
      <c r="R14" s="39"/>
      <c r="S14" s="78"/>
      <c r="T14" s="205"/>
      <c r="U14" s="206"/>
      <c r="V14" s="200"/>
      <c r="W14" s="139"/>
      <c r="X14" s="139"/>
      <c r="Y14" s="158"/>
      <c r="Z14" s="45"/>
      <c r="AA14" s="425" t="s">
        <v>701</v>
      </c>
      <c r="AB14" s="194">
        <f>SUM(AB8:AB13)</f>
        <v>700</v>
      </c>
      <c r="AC14" s="163">
        <f>SUM(AC8:AC13)</f>
        <v>0</v>
      </c>
      <c r="AD14" s="33" t="s">
        <v>114</v>
      </c>
    </row>
    <row r="15" spans="1:31" ht="15.95" customHeight="1" x14ac:dyDescent="0.15">
      <c r="A15" s="344"/>
      <c r="B15" s="109" t="s">
        <v>1136</v>
      </c>
      <c r="C15" s="63"/>
      <c r="D15" s="171"/>
      <c r="E15" s="173"/>
      <c r="F15" s="100"/>
      <c r="G15" s="63"/>
      <c r="H15" s="182"/>
      <c r="I15" s="183"/>
      <c r="J15" s="100"/>
      <c r="K15" s="63"/>
      <c r="L15" s="455" t="s">
        <v>463</v>
      </c>
      <c r="M15" s="183">
        <f>D22+H22+P22+L22+T22+X22+AB22</f>
        <v>11050</v>
      </c>
      <c r="N15" s="100"/>
      <c r="O15" s="63"/>
      <c r="P15" s="455" t="s">
        <v>464</v>
      </c>
      <c r="Q15" s="294">
        <f>E22+M22+I22+Q22+U22+Y22+AC22</f>
        <v>0</v>
      </c>
      <c r="R15" s="101"/>
      <c r="S15" s="64"/>
      <c r="T15" s="176"/>
      <c r="U15" s="177"/>
      <c r="V15" s="289"/>
      <c r="W15" s="290"/>
      <c r="X15" s="291"/>
      <c r="Y15" s="292"/>
      <c r="Z15" s="289"/>
      <c r="AA15" s="290"/>
      <c r="AB15" s="291"/>
      <c r="AC15" s="293"/>
      <c r="AD15" s="33" t="s">
        <v>794</v>
      </c>
      <c r="AE15" s="31"/>
    </row>
    <row r="16" spans="1:31" s="34" customFormat="1" ht="15.95" customHeight="1" x14ac:dyDescent="0.15">
      <c r="A16" s="344" t="s">
        <v>512</v>
      </c>
      <c r="B16" s="36" t="s">
        <v>350</v>
      </c>
      <c r="C16" s="58" t="s">
        <v>134</v>
      </c>
      <c r="D16" s="169">
        <v>3350</v>
      </c>
      <c r="E16" s="136"/>
      <c r="F16" s="36" t="s">
        <v>1101</v>
      </c>
      <c r="G16" s="58" t="s">
        <v>1048</v>
      </c>
      <c r="H16" s="174">
        <v>300</v>
      </c>
      <c r="I16" s="136"/>
      <c r="J16" s="36" t="s">
        <v>521</v>
      </c>
      <c r="K16" s="58" t="s">
        <v>134</v>
      </c>
      <c r="L16" s="174">
        <v>1300</v>
      </c>
      <c r="M16" s="136"/>
      <c r="N16" s="36"/>
      <c r="O16" s="58"/>
      <c r="P16" s="174" t="s">
        <v>57</v>
      </c>
      <c r="Q16" s="135"/>
      <c r="R16" s="36"/>
      <c r="S16" s="58"/>
      <c r="T16" s="174" t="s">
        <v>57</v>
      </c>
      <c r="U16" s="153"/>
      <c r="V16" s="209"/>
      <c r="W16" s="112"/>
      <c r="X16" s="219"/>
      <c r="Y16" s="154"/>
      <c r="Z16" s="36" t="s">
        <v>350</v>
      </c>
      <c r="AA16" s="58" t="s">
        <v>1102</v>
      </c>
      <c r="AB16" s="174">
        <v>250</v>
      </c>
      <c r="AC16" s="136"/>
      <c r="AD16" s="33" t="s">
        <v>738</v>
      </c>
    </row>
    <row r="17" spans="1:31" s="34" customFormat="1" ht="15.95" customHeight="1" x14ac:dyDescent="0.15">
      <c r="A17" s="344" t="s">
        <v>512</v>
      </c>
      <c r="B17" s="35"/>
      <c r="C17" s="56"/>
      <c r="D17" s="172"/>
      <c r="E17" s="135"/>
      <c r="F17" s="35"/>
      <c r="G17" s="56"/>
      <c r="H17" s="175"/>
      <c r="I17" s="136"/>
      <c r="J17" s="35" t="s">
        <v>522</v>
      </c>
      <c r="K17" s="56" t="s">
        <v>601</v>
      </c>
      <c r="L17" s="175">
        <v>800</v>
      </c>
      <c r="M17" s="136"/>
      <c r="N17" s="35"/>
      <c r="O17" s="56"/>
      <c r="P17" s="175" t="s">
        <v>57</v>
      </c>
      <c r="Q17" s="136"/>
      <c r="R17" s="35"/>
      <c r="S17" s="56"/>
      <c r="T17" s="175" t="s">
        <v>57</v>
      </c>
      <c r="U17" s="154"/>
      <c r="V17" s="209"/>
      <c r="W17" s="112"/>
      <c r="X17" s="219"/>
      <c r="Y17" s="154"/>
      <c r="Z17" s="35"/>
      <c r="AA17" s="56"/>
      <c r="AB17" s="175"/>
      <c r="AC17" s="136"/>
      <c r="AD17" s="33" t="s">
        <v>739</v>
      </c>
    </row>
    <row r="18" spans="1:31" s="34" customFormat="1" ht="15.95" customHeight="1" x14ac:dyDescent="0.15">
      <c r="A18" s="344" t="s">
        <v>512</v>
      </c>
      <c r="B18" s="35" t="s">
        <v>351</v>
      </c>
      <c r="C18" s="56" t="s">
        <v>998</v>
      </c>
      <c r="D18" s="172">
        <v>2050</v>
      </c>
      <c r="E18" s="136"/>
      <c r="F18" s="35" t="s">
        <v>1103</v>
      </c>
      <c r="G18" s="56" t="s">
        <v>998</v>
      </c>
      <c r="H18" s="175">
        <v>200</v>
      </c>
      <c r="I18" s="136"/>
      <c r="J18" s="35"/>
      <c r="K18" s="56"/>
      <c r="L18" s="175"/>
      <c r="M18" s="136"/>
      <c r="N18" s="35"/>
      <c r="O18" s="56"/>
      <c r="P18" s="175" t="s">
        <v>57</v>
      </c>
      <c r="Q18" s="136"/>
      <c r="R18" s="35"/>
      <c r="S18" s="56"/>
      <c r="T18" s="175" t="s">
        <v>57</v>
      </c>
      <c r="U18" s="154"/>
      <c r="V18" s="209"/>
      <c r="W18" s="112"/>
      <c r="X18" s="219"/>
      <c r="Y18" s="154"/>
      <c r="Z18" s="35" t="s">
        <v>1105</v>
      </c>
      <c r="AA18" s="56" t="s">
        <v>1104</v>
      </c>
      <c r="AB18" s="175">
        <v>150</v>
      </c>
      <c r="AC18" s="136"/>
      <c r="AD18" s="33" t="s">
        <v>789</v>
      </c>
    </row>
    <row r="19" spans="1:31" s="34" customFormat="1" ht="15.95" customHeight="1" x14ac:dyDescent="0.15">
      <c r="A19" s="344" t="s">
        <v>512</v>
      </c>
      <c r="B19" s="35" t="s">
        <v>352</v>
      </c>
      <c r="C19" s="56" t="s">
        <v>135</v>
      </c>
      <c r="D19" s="172">
        <v>1250</v>
      </c>
      <c r="E19" s="136"/>
      <c r="F19" s="35" t="s">
        <v>1106</v>
      </c>
      <c r="G19" s="56" t="s">
        <v>135</v>
      </c>
      <c r="H19" s="172">
        <v>200</v>
      </c>
      <c r="I19" s="136"/>
      <c r="J19" s="35"/>
      <c r="K19" s="56"/>
      <c r="L19" s="175"/>
      <c r="M19" s="136"/>
      <c r="N19" s="35"/>
      <c r="O19" s="56"/>
      <c r="P19" s="175" t="s">
        <v>57</v>
      </c>
      <c r="Q19" s="136"/>
      <c r="R19" s="35"/>
      <c r="S19" s="56"/>
      <c r="T19" s="175" t="s">
        <v>57</v>
      </c>
      <c r="U19" s="154"/>
      <c r="V19" s="209"/>
      <c r="W19" s="112"/>
      <c r="X19" s="219"/>
      <c r="Y19" s="154"/>
      <c r="Z19" s="35" t="s">
        <v>352</v>
      </c>
      <c r="AA19" s="56" t="s">
        <v>1107</v>
      </c>
      <c r="AB19" s="172">
        <v>50</v>
      </c>
      <c r="AC19" s="136"/>
      <c r="AD19" s="33" t="s">
        <v>790</v>
      </c>
    </row>
    <row r="20" spans="1:31" s="34" customFormat="1" ht="15.95" customHeight="1" x14ac:dyDescent="0.15">
      <c r="A20" s="344" t="s">
        <v>512</v>
      </c>
      <c r="B20" s="36"/>
      <c r="C20" s="58"/>
      <c r="D20" s="169"/>
      <c r="E20" s="136"/>
      <c r="F20" s="36"/>
      <c r="G20" s="58"/>
      <c r="H20" s="174"/>
      <c r="I20" s="135"/>
      <c r="J20" s="36"/>
      <c r="K20" s="58"/>
      <c r="L20" s="174"/>
      <c r="M20" s="135"/>
      <c r="N20" s="36"/>
      <c r="O20" s="58"/>
      <c r="P20" s="174"/>
      <c r="Q20" s="135"/>
      <c r="R20" s="36"/>
      <c r="S20" s="58"/>
      <c r="T20" s="174"/>
      <c r="U20" s="153"/>
      <c r="V20" s="209"/>
      <c r="W20" s="112"/>
      <c r="X20" s="219"/>
      <c r="Y20" s="154"/>
      <c r="Z20" s="36"/>
      <c r="AA20" s="58"/>
      <c r="AB20" s="174"/>
      <c r="AC20" s="135"/>
      <c r="AD20" s="33"/>
    </row>
    <row r="21" spans="1:31" s="34" customFormat="1" ht="15.95" customHeight="1" x14ac:dyDescent="0.15">
      <c r="A21" s="344" t="s">
        <v>512</v>
      </c>
      <c r="B21" s="38" t="s">
        <v>1195</v>
      </c>
      <c r="C21" s="57" t="s">
        <v>1085</v>
      </c>
      <c r="D21" s="213">
        <v>1050</v>
      </c>
      <c r="E21" s="137"/>
      <c r="F21" s="38"/>
      <c r="G21" s="57"/>
      <c r="H21" s="179" t="s">
        <v>57</v>
      </c>
      <c r="I21" s="137"/>
      <c r="J21" s="38" t="s">
        <v>523</v>
      </c>
      <c r="K21" s="57" t="s">
        <v>136</v>
      </c>
      <c r="L21" s="179">
        <v>100</v>
      </c>
      <c r="M21" s="137"/>
      <c r="N21" s="38"/>
      <c r="O21" s="57"/>
      <c r="P21" s="179" t="s">
        <v>57</v>
      </c>
      <c r="Q21" s="137"/>
      <c r="R21" s="38"/>
      <c r="S21" s="57"/>
      <c r="T21" s="179" t="s">
        <v>57</v>
      </c>
      <c r="U21" s="156"/>
      <c r="V21" s="210"/>
      <c r="W21" s="113"/>
      <c r="X21" s="220"/>
      <c r="Y21" s="156"/>
      <c r="Z21" s="38"/>
      <c r="AA21" s="57"/>
      <c r="AB21" s="179"/>
      <c r="AC21" s="137"/>
      <c r="AD21" s="33" t="s">
        <v>797</v>
      </c>
    </row>
    <row r="22" spans="1:31" s="34" customFormat="1" ht="15.95" customHeight="1" x14ac:dyDescent="0.15">
      <c r="A22" s="344"/>
      <c r="B22" s="45"/>
      <c r="C22" s="425" t="s">
        <v>701</v>
      </c>
      <c r="D22" s="214">
        <f>SUM(D16:D21)</f>
        <v>7700</v>
      </c>
      <c r="E22" s="215">
        <f>SUM(E16:E21)</f>
        <v>0</v>
      </c>
      <c r="F22" s="45"/>
      <c r="G22" s="425" t="s">
        <v>701</v>
      </c>
      <c r="H22" s="214">
        <f>SUM(H16:H21)</f>
        <v>700</v>
      </c>
      <c r="I22" s="215">
        <f>SUM(I16:I21)</f>
        <v>0</v>
      </c>
      <c r="J22" s="45"/>
      <c r="K22" s="425" t="s">
        <v>701</v>
      </c>
      <c r="L22" s="214">
        <f>SUM(L16:L21)</f>
        <v>2200</v>
      </c>
      <c r="M22" s="215">
        <f>SUM(M16:M21)</f>
        <v>0</v>
      </c>
      <c r="N22" s="45"/>
      <c r="O22" s="425"/>
      <c r="P22" s="214"/>
      <c r="Q22" s="215"/>
      <c r="R22" s="46"/>
      <c r="S22" s="78"/>
      <c r="T22" s="216"/>
      <c r="U22" s="217"/>
      <c r="V22" s="229"/>
      <c r="W22" s="91"/>
      <c r="X22" s="221"/>
      <c r="Y22" s="222"/>
      <c r="Z22" s="45"/>
      <c r="AA22" s="425" t="s">
        <v>701</v>
      </c>
      <c r="AB22" s="214">
        <f>SUM(AB16:AB21)</f>
        <v>450</v>
      </c>
      <c r="AC22" s="215">
        <f>SUM(AC16:AC21)</f>
        <v>0</v>
      </c>
      <c r="AD22" s="33" t="s">
        <v>796</v>
      </c>
    </row>
    <row r="23" spans="1:31" s="34" customFormat="1" ht="15.95" customHeight="1" x14ac:dyDescent="0.15">
      <c r="A23" s="344"/>
      <c r="B23" s="44" t="s">
        <v>488</v>
      </c>
      <c r="C23" s="78"/>
      <c r="D23" s="194">
        <f>倉敷1!D32+倉敷1!D42+倉敷2・総社!D14+倉敷2・総社!D22</f>
        <v>58100</v>
      </c>
      <c r="E23" s="197">
        <f>倉敷1!E32+倉敷1!E42+倉敷2・総社!E14+倉敷2・総社!E22</f>
        <v>0</v>
      </c>
      <c r="F23" s="44" t="s">
        <v>488</v>
      </c>
      <c r="G23" s="78"/>
      <c r="H23" s="194">
        <f>倉敷1!H32+倉敷1!H42+倉敷2・総社!H14+倉敷2・総社!H22</f>
        <v>6400</v>
      </c>
      <c r="I23" s="197">
        <f>倉敷1!I32+倉敷1!I42+倉敷2・総社!I14+倉敷2・総社!I22</f>
        <v>0</v>
      </c>
      <c r="J23" s="44" t="s">
        <v>488</v>
      </c>
      <c r="K23" s="78"/>
      <c r="L23" s="194">
        <f>倉敷1!L32+倉敷1!L42+倉敷2・総社!L14+倉敷2・総社!L22</f>
        <v>17400</v>
      </c>
      <c r="M23" s="197">
        <f>倉敷1!M32+倉敷1!M42+倉敷2・総社!M14+倉敷2・総社!M22</f>
        <v>0</v>
      </c>
      <c r="N23" s="44" t="s">
        <v>488</v>
      </c>
      <c r="O23" s="78"/>
      <c r="P23" s="194">
        <f>倉敷1!P32+倉敷1!P42+倉敷2・総社!P14+倉敷2・総社!P22</f>
        <v>350</v>
      </c>
      <c r="Q23" s="197">
        <f>倉敷1!Q32+倉敷1!Q42+倉敷2・総社!Q14+倉敷2・総社!Q22</f>
        <v>0</v>
      </c>
      <c r="R23" s="44" t="s">
        <v>488</v>
      </c>
      <c r="S23" s="78"/>
      <c r="T23" s="194">
        <f>倉敷1!T32+倉敷1!T42+倉敷2・総社!T14+倉敷2・総社!T22</f>
        <v>0</v>
      </c>
      <c r="U23" s="197">
        <f>倉敷1!U32+倉敷1!U42+倉敷2・総社!U14+倉敷2・総社!U22</f>
        <v>0</v>
      </c>
      <c r="V23" s="44"/>
      <c r="W23" s="92"/>
      <c r="X23" s="223"/>
      <c r="Y23" s="224"/>
      <c r="Z23" s="44" t="s">
        <v>488</v>
      </c>
      <c r="AA23" s="78"/>
      <c r="AB23" s="194">
        <f>倉敷1!AB32+倉敷1!AB42+倉敷2・総社!AB14+倉敷2・総社!AB22</f>
        <v>4150</v>
      </c>
      <c r="AC23" s="197">
        <f>倉敷1!AC32+倉敷1!AC42+倉敷2・総社!AC14+倉敷2・総社!AC22</f>
        <v>0</v>
      </c>
      <c r="AD23" s="33" t="s">
        <v>789</v>
      </c>
    </row>
    <row r="24" spans="1:31" s="34" customFormat="1" ht="15.95" customHeight="1" x14ac:dyDescent="0.15">
      <c r="A24" s="344"/>
      <c r="B24" s="440"/>
      <c r="C24" s="442"/>
      <c r="D24" s="444"/>
      <c r="E24" s="445"/>
      <c r="F24" s="440"/>
      <c r="G24" s="442"/>
      <c r="H24" s="444"/>
      <c r="I24" s="445"/>
      <c r="J24" s="440"/>
      <c r="K24" s="442"/>
      <c r="L24" s="444"/>
      <c r="M24" s="445"/>
      <c r="N24" s="440"/>
      <c r="O24" s="442"/>
      <c r="P24" s="444"/>
      <c r="Q24" s="445"/>
      <c r="R24" s="440"/>
      <c r="S24" s="442"/>
      <c r="T24" s="444"/>
      <c r="U24" s="445"/>
      <c r="V24" s="440"/>
      <c r="W24" s="446"/>
      <c r="X24" s="447"/>
      <c r="Y24" s="441"/>
      <c r="Z24" s="440"/>
      <c r="AA24" s="442"/>
      <c r="AB24" s="444"/>
      <c r="AC24" s="445"/>
      <c r="AD24" s="33" t="s">
        <v>790</v>
      </c>
    </row>
    <row r="25" spans="1:31" ht="15.95" customHeight="1" x14ac:dyDescent="0.15">
      <c r="A25" s="344"/>
      <c r="B25" s="109" t="s">
        <v>1137</v>
      </c>
      <c r="C25" s="63"/>
      <c r="D25" s="171"/>
      <c r="E25" s="173"/>
      <c r="F25" s="100"/>
      <c r="G25" s="63"/>
      <c r="H25" s="182"/>
      <c r="I25" s="183"/>
      <c r="J25" s="100"/>
      <c r="K25" s="63"/>
      <c r="L25" s="182" t="s">
        <v>465</v>
      </c>
      <c r="M25" s="183">
        <f>D32+H32+P32+L32+T32+X32+AB32</f>
        <v>13600</v>
      </c>
      <c r="N25" s="100"/>
      <c r="O25" s="63"/>
      <c r="P25" s="182" t="s">
        <v>466</v>
      </c>
      <c r="Q25" s="294">
        <f>E32+M32+I32+Q32+U32+Y32+AC32</f>
        <v>0</v>
      </c>
      <c r="R25" s="101"/>
      <c r="S25" s="64"/>
      <c r="T25" s="176"/>
      <c r="U25" s="177"/>
      <c r="V25" s="289"/>
      <c r="W25" s="290"/>
      <c r="X25" s="291"/>
      <c r="Y25" s="292"/>
      <c r="Z25" s="289"/>
      <c r="AA25" s="290"/>
      <c r="AB25" s="291"/>
      <c r="AC25" s="293"/>
      <c r="AD25" s="29"/>
      <c r="AE25" s="31"/>
    </row>
    <row r="26" spans="1:31" s="34" customFormat="1" ht="15.95" customHeight="1" x14ac:dyDescent="0.15">
      <c r="A26" s="344" t="s">
        <v>512</v>
      </c>
      <c r="B26" s="35" t="s">
        <v>360</v>
      </c>
      <c r="C26" s="56" t="s">
        <v>140</v>
      </c>
      <c r="D26" s="172">
        <v>2650</v>
      </c>
      <c r="E26" s="136"/>
      <c r="F26" s="35"/>
      <c r="G26" s="56"/>
      <c r="H26" s="175" t="s">
        <v>57</v>
      </c>
      <c r="I26" s="136"/>
      <c r="J26" s="36" t="s">
        <v>524</v>
      </c>
      <c r="K26" s="58" t="s">
        <v>140</v>
      </c>
      <c r="L26" s="174">
        <v>950</v>
      </c>
      <c r="M26" s="136"/>
      <c r="N26" s="35"/>
      <c r="O26" s="56"/>
      <c r="P26" s="175" t="s">
        <v>57</v>
      </c>
      <c r="Q26" s="136"/>
      <c r="R26" s="35"/>
      <c r="S26" s="56"/>
      <c r="T26" s="175" t="s">
        <v>57</v>
      </c>
      <c r="U26" s="154"/>
      <c r="V26" s="209"/>
      <c r="W26" s="112"/>
      <c r="X26" s="219"/>
      <c r="Y26" s="154"/>
      <c r="Z26" s="35"/>
      <c r="AA26" s="56"/>
      <c r="AB26" s="175"/>
      <c r="AC26" s="136"/>
      <c r="AD26" s="33" t="s">
        <v>800</v>
      </c>
    </row>
    <row r="27" spans="1:31" s="34" customFormat="1" ht="15.95" customHeight="1" x14ac:dyDescent="0.15">
      <c r="A27" s="344" t="s">
        <v>512</v>
      </c>
      <c r="B27" s="35" t="s">
        <v>361</v>
      </c>
      <c r="C27" s="56" t="s">
        <v>142</v>
      </c>
      <c r="D27" s="172">
        <v>3650</v>
      </c>
      <c r="E27" s="136"/>
      <c r="F27" s="35"/>
      <c r="G27" s="56"/>
      <c r="H27" s="175" t="s">
        <v>57</v>
      </c>
      <c r="I27" s="136"/>
      <c r="J27" s="35" t="s">
        <v>525</v>
      </c>
      <c r="K27" s="56" t="s">
        <v>141</v>
      </c>
      <c r="L27" s="175">
        <v>1300</v>
      </c>
      <c r="M27" s="136"/>
      <c r="N27" s="35"/>
      <c r="O27" s="56"/>
      <c r="P27" s="175" t="s">
        <v>57</v>
      </c>
      <c r="Q27" s="136"/>
      <c r="R27" s="35"/>
      <c r="S27" s="56"/>
      <c r="T27" s="175" t="s">
        <v>57</v>
      </c>
      <c r="U27" s="154"/>
      <c r="V27" s="209"/>
      <c r="W27" s="112"/>
      <c r="X27" s="219"/>
      <c r="Y27" s="154"/>
      <c r="Z27" s="35"/>
      <c r="AA27" s="56"/>
      <c r="AB27" s="175"/>
      <c r="AC27" s="136"/>
      <c r="AD27" s="33" t="s">
        <v>801</v>
      </c>
    </row>
    <row r="28" spans="1:31" s="34" customFormat="1" ht="15.95" customHeight="1" x14ac:dyDescent="0.15">
      <c r="A28" s="344" t="s">
        <v>512</v>
      </c>
      <c r="B28" s="35" t="s">
        <v>362</v>
      </c>
      <c r="C28" s="56" t="s">
        <v>143</v>
      </c>
      <c r="D28" s="172">
        <v>2600</v>
      </c>
      <c r="E28" s="136"/>
      <c r="F28" s="35"/>
      <c r="G28" s="56"/>
      <c r="H28" s="175" t="s">
        <v>57</v>
      </c>
      <c r="I28" s="136"/>
      <c r="J28" s="35"/>
      <c r="K28" s="56"/>
      <c r="L28" s="175"/>
      <c r="M28" s="136"/>
      <c r="N28" s="35"/>
      <c r="O28" s="56"/>
      <c r="P28" s="175" t="s">
        <v>57</v>
      </c>
      <c r="Q28" s="136"/>
      <c r="R28" s="35"/>
      <c r="S28" s="56"/>
      <c r="T28" s="175" t="s">
        <v>57</v>
      </c>
      <c r="U28" s="154"/>
      <c r="V28" s="209"/>
      <c r="W28" s="112"/>
      <c r="X28" s="219"/>
      <c r="Y28" s="154"/>
      <c r="Z28" s="35"/>
      <c r="AA28" s="56"/>
      <c r="AB28" s="175"/>
      <c r="AC28" s="136"/>
      <c r="AD28" s="33" t="s">
        <v>691</v>
      </c>
    </row>
    <row r="29" spans="1:31" s="34" customFormat="1" ht="15.95" customHeight="1" x14ac:dyDescent="0.15">
      <c r="A29" s="346" t="s">
        <v>512</v>
      </c>
      <c r="B29" s="35" t="s">
        <v>363</v>
      </c>
      <c r="C29" s="58" t="s">
        <v>144</v>
      </c>
      <c r="D29" s="169">
        <v>1450</v>
      </c>
      <c r="E29" s="136"/>
      <c r="F29" s="36"/>
      <c r="G29" s="58"/>
      <c r="H29" s="175" t="s">
        <v>57</v>
      </c>
      <c r="I29" s="135"/>
      <c r="J29" s="36"/>
      <c r="K29" s="58"/>
      <c r="L29" s="449"/>
      <c r="M29" s="135"/>
      <c r="N29" s="36"/>
      <c r="O29" s="58"/>
      <c r="P29" s="174" t="s">
        <v>57</v>
      </c>
      <c r="Q29" s="135"/>
      <c r="R29" s="36"/>
      <c r="S29" s="58"/>
      <c r="T29" s="174" t="s">
        <v>57</v>
      </c>
      <c r="U29" s="153"/>
      <c r="V29" s="209"/>
      <c r="W29" s="112"/>
      <c r="X29" s="219"/>
      <c r="Y29" s="154"/>
      <c r="Z29" s="36"/>
      <c r="AA29" s="58"/>
      <c r="AB29" s="174"/>
      <c r="AC29" s="135"/>
    </row>
    <row r="30" spans="1:31" s="34" customFormat="1" ht="15.95" customHeight="1" x14ac:dyDescent="0.15">
      <c r="A30" s="346" t="s">
        <v>512</v>
      </c>
      <c r="B30" s="35" t="s">
        <v>364</v>
      </c>
      <c r="C30" s="56" t="s">
        <v>145</v>
      </c>
      <c r="D30" s="172">
        <v>400</v>
      </c>
      <c r="E30" s="136"/>
      <c r="F30" s="35"/>
      <c r="G30" s="56"/>
      <c r="H30" s="175" t="s">
        <v>57</v>
      </c>
      <c r="I30" s="136"/>
      <c r="J30" s="35"/>
      <c r="K30" s="56"/>
      <c r="L30" s="175" t="s">
        <v>57</v>
      </c>
      <c r="M30" s="136"/>
      <c r="N30" s="35"/>
      <c r="O30" s="56"/>
      <c r="P30" s="175" t="s">
        <v>57</v>
      </c>
      <c r="Q30" s="136"/>
      <c r="R30" s="35"/>
      <c r="S30" s="56"/>
      <c r="T30" s="175" t="s">
        <v>57</v>
      </c>
      <c r="U30" s="154"/>
      <c r="V30" s="209"/>
      <c r="W30" s="112"/>
      <c r="X30" s="219"/>
      <c r="Y30" s="154"/>
      <c r="Z30" s="35"/>
      <c r="AA30" s="56"/>
      <c r="AB30" s="175"/>
      <c r="AC30" s="136"/>
      <c r="AD30" s="33"/>
    </row>
    <row r="31" spans="1:31" s="34" customFormat="1" ht="15.95" customHeight="1" x14ac:dyDescent="0.15">
      <c r="A31" s="346" t="s">
        <v>512</v>
      </c>
      <c r="B31" s="38" t="s">
        <v>365</v>
      </c>
      <c r="C31" s="57" t="s">
        <v>146</v>
      </c>
      <c r="D31" s="213">
        <v>600</v>
      </c>
      <c r="E31" s="136"/>
      <c r="F31" s="38"/>
      <c r="G31" s="57"/>
      <c r="H31" s="179" t="s">
        <v>57</v>
      </c>
      <c r="I31" s="137"/>
      <c r="J31" s="38"/>
      <c r="K31" s="57"/>
      <c r="L31" s="179"/>
      <c r="M31" s="136"/>
      <c r="N31" s="38"/>
      <c r="O31" s="57"/>
      <c r="P31" s="179" t="s">
        <v>57</v>
      </c>
      <c r="Q31" s="137"/>
      <c r="R31" s="38"/>
      <c r="S31" s="57"/>
      <c r="T31" s="179" t="s">
        <v>57</v>
      </c>
      <c r="U31" s="156"/>
      <c r="V31" s="210"/>
      <c r="W31" s="113"/>
      <c r="X31" s="220"/>
      <c r="Y31" s="156"/>
      <c r="Z31" s="38"/>
      <c r="AA31" s="57"/>
      <c r="AB31" s="179"/>
      <c r="AC31" s="137"/>
      <c r="AD31" s="33"/>
    </row>
    <row r="32" spans="1:31" s="25" customFormat="1" ht="15.95" customHeight="1" x14ac:dyDescent="0.15">
      <c r="A32" s="346"/>
      <c r="B32" s="45"/>
      <c r="C32" s="425" t="s">
        <v>701</v>
      </c>
      <c r="D32" s="194">
        <f>SUM(D26:D31)</f>
        <v>11350</v>
      </c>
      <c r="E32" s="197">
        <f>SUM(E26:E31)</f>
        <v>0</v>
      </c>
      <c r="F32" s="45"/>
      <c r="G32" s="425"/>
      <c r="H32" s="194"/>
      <c r="I32" s="197"/>
      <c r="J32" s="45"/>
      <c r="K32" s="425" t="s">
        <v>701</v>
      </c>
      <c r="L32" s="194">
        <f>SUM(L26:L31)</f>
        <v>2250</v>
      </c>
      <c r="M32" s="197">
        <f>SUM(M26:M31)</f>
        <v>0</v>
      </c>
      <c r="N32" s="45"/>
      <c r="O32" s="425"/>
      <c r="P32" s="194"/>
      <c r="Q32" s="197"/>
      <c r="R32" s="45"/>
      <c r="S32" s="78"/>
      <c r="T32" s="181"/>
      <c r="U32" s="218"/>
      <c r="V32" s="228"/>
      <c r="W32" s="147"/>
      <c r="X32" s="227"/>
      <c r="Y32" s="218"/>
      <c r="Z32" s="45"/>
      <c r="AA32" s="425"/>
      <c r="AB32" s="194"/>
      <c r="AC32" s="197"/>
      <c r="AD32" s="33"/>
    </row>
    <row r="33" spans="1:30" s="27" customFormat="1" ht="15.95" customHeight="1" x14ac:dyDescent="0.15">
      <c r="A33" s="348"/>
      <c r="B33" s="245" t="s">
        <v>57</v>
      </c>
      <c r="C33" s="6" t="s">
        <v>254</v>
      </c>
      <c r="D33" s="60"/>
      <c r="E33" s="62"/>
      <c r="F33" s="4"/>
      <c r="G33" s="59"/>
      <c r="H33" s="60"/>
      <c r="I33" s="62"/>
      <c r="J33" s="4"/>
      <c r="K33" s="59"/>
      <c r="L33" s="60"/>
      <c r="M33" s="62"/>
      <c r="N33" s="4"/>
      <c r="O33" s="59"/>
      <c r="P33" s="60"/>
      <c r="Q33" s="87"/>
      <c r="R33" s="4"/>
      <c r="S33" s="59"/>
      <c r="T33" s="86"/>
      <c r="U33" s="79"/>
      <c r="V33" s="83"/>
      <c r="W33" s="60"/>
      <c r="X33" s="60"/>
      <c r="Y33" s="87"/>
      <c r="Z33" s="2"/>
      <c r="AA33" s="59"/>
      <c r="AB33" s="60"/>
      <c r="AC33" s="89" t="s">
        <v>1011</v>
      </c>
      <c r="AD33" s="28"/>
    </row>
  </sheetData>
  <sheetProtection algorithmName="SHA-512" hashValue="wxv8KwIWoO659mjGBIrAvVBgjljBUWnDFLcJGm5Y3F0b0FBSEuGPnDzuhndoN2fF4OrytqaB4f4qzItLuZr0Jw==" saltValue="uU1+4/OFEgHFc+8B0kXT1w=="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4"/>
  <sheetViews>
    <sheetView topLeftCell="B1" zoomScale="90" zoomScaleNormal="75" zoomScaleSheetLayoutView="80" workbookViewId="0">
      <selection activeCell="E8" sqref="E8"/>
    </sheetView>
  </sheetViews>
  <sheetFormatPr defaultRowHeight="13.5" x14ac:dyDescent="0.15"/>
  <cols>
    <col min="1" max="1" width="3"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82" customWidth="1"/>
    <col min="19" max="19" width="7.125" style="55" customWidth="1"/>
    <col min="20" max="20" width="5.625" style="55" customWidth="1"/>
    <col min="21" max="21" width="6.625" style="75" customWidth="1"/>
    <col min="22" max="22" width="3.125" style="5" customWidth="1"/>
    <col min="23" max="23" width="7.125" style="54"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2025年4月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454</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333</v>
      </c>
      <c r="X5" s="189" t="s">
        <v>5</v>
      </c>
      <c r="Y5" s="190" t="s">
        <v>6</v>
      </c>
      <c r="Z5" s="187"/>
      <c r="AA5" s="188" t="s">
        <v>11</v>
      </c>
      <c r="AB5" s="189" t="s">
        <v>5</v>
      </c>
      <c r="AC5" s="190" t="s">
        <v>6</v>
      </c>
      <c r="AD5" s="191">
        <v>7</v>
      </c>
      <c r="AE5" s="31"/>
    </row>
    <row r="6" spans="1:31" ht="1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1138</v>
      </c>
      <c r="C7" s="63"/>
      <c r="D7" s="171"/>
      <c r="E7" s="173"/>
      <c r="F7" s="100"/>
      <c r="G7" s="63"/>
      <c r="H7" s="182"/>
      <c r="I7" s="183"/>
      <c r="J7" s="100"/>
      <c r="K7" s="63"/>
      <c r="L7" s="182" t="s">
        <v>467</v>
      </c>
      <c r="M7" s="183">
        <f>D10+H10+P10+L10+T10+X10+AB10</f>
        <v>3550</v>
      </c>
      <c r="N7" s="100"/>
      <c r="O7" s="63"/>
      <c r="P7" s="182" t="s">
        <v>468</v>
      </c>
      <c r="Q7" s="294">
        <f>E10+M10+I10+Q10+U10+Y10+AC10</f>
        <v>0</v>
      </c>
      <c r="R7" s="101"/>
      <c r="S7" s="64"/>
      <c r="T7" s="176"/>
      <c r="U7" s="177"/>
      <c r="V7" s="289"/>
      <c r="W7" s="290"/>
      <c r="X7" s="291"/>
      <c r="Y7" s="292"/>
      <c r="Z7" s="289"/>
      <c r="AA7" s="290"/>
      <c r="AB7" s="291"/>
      <c r="AC7" s="293"/>
      <c r="AD7" s="29"/>
      <c r="AE7" s="31"/>
    </row>
    <row r="8" spans="1:31" ht="15.95" customHeight="1" x14ac:dyDescent="0.15">
      <c r="A8" s="344" t="s">
        <v>512</v>
      </c>
      <c r="B8" s="37" t="s">
        <v>369</v>
      </c>
      <c r="C8" s="84" t="s">
        <v>149</v>
      </c>
      <c r="D8" s="235">
        <v>700</v>
      </c>
      <c r="E8" s="136"/>
      <c r="F8" s="37"/>
      <c r="G8" s="84"/>
      <c r="H8" s="193" t="s">
        <v>57</v>
      </c>
      <c r="I8" s="162"/>
      <c r="J8" s="35" t="s">
        <v>750</v>
      </c>
      <c r="K8" s="56" t="s">
        <v>149</v>
      </c>
      <c r="L8" s="175">
        <v>100</v>
      </c>
      <c r="M8" s="136"/>
      <c r="N8" s="37"/>
      <c r="O8" s="84"/>
      <c r="P8" s="193" t="s">
        <v>57</v>
      </c>
      <c r="Q8" s="162"/>
      <c r="R8" s="35" t="s">
        <v>752</v>
      </c>
      <c r="S8" s="56" t="s">
        <v>149</v>
      </c>
      <c r="T8" s="175">
        <v>50</v>
      </c>
      <c r="U8" s="136"/>
      <c r="V8" s="37"/>
      <c r="W8" s="84"/>
      <c r="X8" s="193"/>
      <c r="Y8" s="160"/>
      <c r="Z8" s="35"/>
      <c r="AA8" s="56"/>
      <c r="AB8" s="175"/>
      <c r="AC8" s="154"/>
      <c r="AD8" s="29" t="s">
        <v>484</v>
      </c>
      <c r="AE8" s="31"/>
    </row>
    <row r="9" spans="1:31" ht="15.95" customHeight="1" x14ac:dyDescent="0.15">
      <c r="A9" s="344" t="s">
        <v>512</v>
      </c>
      <c r="B9" s="38" t="s">
        <v>370</v>
      </c>
      <c r="C9" s="57" t="s">
        <v>150</v>
      </c>
      <c r="D9" s="213">
        <v>1900</v>
      </c>
      <c r="E9" s="136"/>
      <c r="F9" s="38"/>
      <c r="G9" s="57"/>
      <c r="H9" s="179" t="s">
        <v>57</v>
      </c>
      <c r="I9" s="137"/>
      <c r="J9" s="38" t="s">
        <v>751</v>
      </c>
      <c r="K9" s="57" t="s">
        <v>150</v>
      </c>
      <c r="L9" s="179">
        <v>650</v>
      </c>
      <c r="M9" s="136"/>
      <c r="N9" s="38"/>
      <c r="O9" s="57"/>
      <c r="P9" s="179" t="s">
        <v>57</v>
      </c>
      <c r="Q9" s="137"/>
      <c r="R9" s="196"/>
      <c r="S9" s="103"/>
      <c r="T9" s="179" t="s">
        <v>57</v>
      </c>
      <c r="U9" s="137"/>
      <c r="V9" s="38"/>
      <c r="W9" s="57"/>
      <c r="X9" s="179"/>
      <c r="Y9" s="156"/>
      <c r="Z9" s="38" t="s">
        <v>751</v>
      </c>
      <c r="AA9" s="57" t="s">
        <v>151</v>
      </c>
      <c r="AB9" s="179">
        <v>150</v>
      </c>
      <c r="AC9" s="136"/>
      <c r="AD9" s="33" t="s">
        <v>255</v>
      </c>
      <c r="AE9" s="31"/>
    </row>
    <row r="10" spans="1:31" ht="15.95" customHeight="1" x14ac:dyDescent="0.15">
      <c r="A10" s="344"/>
      <c r="B10" s="45"/>
      <c r="C10" s="425" t="s">
        <v>701</v>
      </c>
      <c r="D10" s="194">
        <f>SUM(D8:D9)</f>
        <v>2600</v>
      </c>
      <c r="E10" s="197">
        <f>SUM(E8:E9)</f>
        <v>0</v>
      </c>
      <c r="F10" s="45"/>
      <c r="G10" s="78"/>
      <c r="H10" s="181"/>
      <c r="I10" s="158"/>
      <c r="J10" s="45"/>
      <c r="K10" s="425" t="s">
        <v>701</v>
      </c>
      <c r="L10" s="194">
        <f>SUM(L8:L9)</f>
        <v>750</v>
      </c>
      <c r="M10" s="197">
        <f>SUM(M8:M9)</f>
        <v>0</v>
      </c>
      <c r="N10" s="45"/>
      <c r="O10" s="78"/>
      <c r="P10" s="181"/>
      <c r="Q10" s="158"/>
      <c r="R10" s="45"/>
      <c r="S10" s="425" t="s">
        <v>701</v>
      </c>
      <c r="T10" s="194">
        <f>SUM(T8:T9)</f>
        <v>50</v>
      </c>
      <c r="U10" s="197">
        <f>SUM(U8:U9)</f>
        <v>0</v>
      </c>
      <c r="V10" s="45"/>
      <c r="W10" s="78"/>
      <c r="X10" s="181"/>
      <c r="Y10" s="207"/>
      <c r="Z10" s="45"/>
      <c r="AA10" s="425" t="s">
        <v>701</v>
      </c>
      <c r="AB10" s="194">
        <f>SUM(AB8:AB9)</f>
        <v>150</v>
      </c>
      <c r="AC10" s="197">
        <f>SUM(AC8:AC9)</f>
        <v>0</v>
      </c>
      <c r="AD10" s="28" t="s">
        <v>247</v>
      </c>
      <c r="AE10" s="31"/>
    </row>
    <row r="11" spans="1:31" ht="15.95" customHeight="1" x14ac:dyDescent="0.15">
      <c r="A11" s="344"/>
      <c r="B11" s="109" t="s">
        <v>1139</v>
      </c>
      <c r="C11" s="63"/>
      <c r="D11" s="171"/>
      <c r="E11" s="173"/>
      <c r="F11" s="100"/>
      <c r="G11" s="63"/>
      <c r="H11" s="182"/>
      <c r="I11" s="183"/>
      <c r="J11" s="100"/>
      <c r="K11" s="63"/>
      <c r="L11" s="182" t="s">
        <v>469</v>
      </c>
      <c r="M11" s="183">
        <f>D22+H22+P22+L22+T22+X22+AB22</f>
        <v>12550</v>
      </c>
      <c r="N11" s="100"/>
      <c r="O11" s="63"/>
      <c r="P11" s="182" t="s">
        <v>470</v>
      </c>
      <c r="Q11" s="294">
        <f>E22+M22+I22+Q22+U22+Y22+AC22</f>
        <v>0</v>
      </c>
      <c r="R11" s="101"/>
      <c r="S11" s="64"/>
      <c r="T11" s="176"/>
      <c r="U11" s="177"/>
      <c r="V11" s="289"/>
      <c r="W11" s="290"/>
      <c r="X11" s="291"/>
      <c r="Y11" s="292"/>
      <c r="Z11" s="289"/>
      <c r="AA11" s="290"/>
      <c r="AB11" s="291"/>
      <c r="AC11" s="293"/>
      <c r="AD11" s="33"/>
      <c r="AE11" s="31"/>
    </row>
    <row r="12" spans="1:31" s="34" customFormat="1" ht="15.95" customHeight="1" x14ac:dyDescent="0.15">
      <c r="A12" s="344" t="s">
        <v>512</v>
      </c>
      <c r="B12" s="36" t="s">
        <v>372</v>
      </c>
      <c r="C12" s="58" t="s">
        <v>153</v>
      </c>
      <c r="D12" s="165">
        <v>3200</v>
      </c>
      <c r="E12" s="136"/>
      <c r="F12" s="36"/>
      <c r="G12" s="58"/>
      <c r="H12" s="175" t="s">
        <v>1032</v>
      </c>
      <c r="I12" s="135"/>
      <c r="J12" s="36" t="s">
        <v>548</v>
      </c>
      <c r="K12" s="58" t="s">
        <v>153</v>
      </c>
      <c r="L12" s="174">
        <v>750</v>
      </c>
      <c r="M12" s="136"/>
      <c r="N12" s="36" t="s">
        <v>557</v>
      </c>
      <c r="O12" s="58" t="s">
        <v>153</v>
      </c>
      <c r="P12" s="174">
        <v>150</v>
      </c>
      <c r="Q12" s="136"/>
      <c r="R12" s="35"/>
      <c r="S12" s="56"/>
      <c r="T12" s="175" t="s">
        <v>57</v>
      </c>
      <c r="U12" s="136"/>
      <c r="V12" s="36" t="s">
        <v>558</v>
      </c>
      <c r="W12" s="58" t="s">
        <v>383</v>
      </c>
      <c r="X12" s="174">
        <v>850</v>
      </c>
      <c r="Y12" s="136"/>
      <c r="Z12" s="35" t="s">
        <v>256</v>
      </c>
      <c r="AA12" s="56" t="s">
        <v>157</v>
      </c>
      <c r="AB12" s="175">
        <v>200</v>
      </c>
      <c r="AC12" s="136"/>
      <c r="AD12" s="33" t="s">
        <v>152</v>
      </c>
    </row>
    <row r="13" spans="1:31" s="34" customFormat="1" ht="15.95" customHeight="1" x14ac:dyDescent="0.15">
      <c r="A13" s="344" t="s">
        <v>512</v>
      </c>
      <c r="B13" s="36"/>
      <c r="C13" s="58"/>
      <c r="D13" s="165"/>
      <c r="E13" s="136"/>
      <c r="F13" s="36"/>
      <c r="G13" s="58"/>
      <c r="H13" s="175"/>
      <c r="I13" s="135"/>
      <c r="J13" s="36" t="s">
        <v>1038</v>
      </c>
      <c r="K13" s="58" t="s">
        <v>1037</v>
      </c>
      <c r="L13" s="174">
        <v>200</v>
      </c>
      <c r="M13" s="136"/>
      <c r="N13" s="36"/>
      <c r="O13" s="58"/>
      <c r="P13" s="174"/>
      <c r="Q13" s="136"/>
      <c r="R13" s="35"/>
      <c r="S13" s="56"/>
      <c r="T13" s="175"/>
      <c r="U13" s="136"/>
      <c r="V13" s="35" t="s">
        <v>559</v>
      </c>
      <c r="W13" s="56" t="s">
        <v>155</v>
      </c>
      <c r="X13" s="175">
        <v>700</v>
      </c>
      <c r="Y13" s="136"/>
      <c r="Z13" s="36" t="s">
        <v>1038</v>
      </c>
      <c r="AA13" s="58" t="s">
        <v>1041</v>
      </c>
      <c r="AB13" s="174">
        <v>100</v>
      </c>
      <c r="AC13" s="138"/>
      <c r="AD13" s="33" t="s">
        <v>12</v>
      </c>
    </row>
    <row r="14" spans="1:31" s="34" customFormat="1" ht="15.95" customHeight="1" x14ac:dyDescent="0.15">
      <c r="A14" s="344" t="s">
        <v>512</v>
      </c>
      <c r="B14" s="35" t="s">
        <v>1030</v>
      </c>
      <c r="C14" s="56" t="s">
        <v>1029</v>
      </c>
      <c r="D14" s="166">
        <v>1600</v>
      </c>
      <c r="E14" s="136"/>
      <c r="F14" s="35"/>
      <c r="G14" s="56"/>
      <c r="H14" s="175" t="s">
        <v>1032</v>
      </c>
      <c r="I14" s="136"/>
      <c r="J14" s="35" t="s">
        <v>549</v>
      </c>
      <c r="K14" s="56" t="s">
        <v>154</v>
      </c>
      <c r="L14" s="175">
        <v>800</v>
      </c>
      <c r="M14" s="136"/>
      <c r="N14" s="35"/>
      <c r="O14" s="56"/>
      <c r="P14" s="175"/>
      <c r="Q14" s="136"/>
      <c r="R14" s="35"/>
      <c r="S14" s="56"/>
      <c r="T14" s="166" t="s">
        <v>57</v>
      </c>
      <c r="U14" s="136"/>
      <c r="V14" s="35"/>
      <c r="W14" s="56"/>
      <c r="X14" s="166" t="s">
        <v>884</v>
      </c>
      <c r="Y14" s="136"/>
      <c r="Z14" s="37"/>
      <c r="AA14" s="400" t="s">
        <v>686</v>
      </c>
      <c r="AB14" s="193"/>
      <c r="AC14" s="138"/>
      <c r="AD14" s="33" t="s">
        <v>17</v>
      </c>
    </row>
    <row r="15" spans="1:31" ht="15.95" customHeight="1" x14ac:dyDescent="0.15">
      <c r="A15" s="344" t="s">
        <v>512</v>
      </c>
      <c r="B15" s="35" t="s">
        <v>882</v>
      </c>
      <c r="C15" s="56" t="s">
        <v>881</v>
      </c>
      <c r="D15" s="166">
        <v>850</v>
      </c>
      <c r="E15" s="136"/>
      <c r="F15" s="35"/>
      <c r="G15" s="56"/>
      <c r="H15" s="175" t="s">
        <v>57</v>
      </c>
      <c r="I15" s="136"/>
      <c r="J15" s="35"/>
      <c r="K15" s="56"/>
      <c r="L15" s="175" t="s">
        <v>57</v>
      </c>
      <c r="M15" s="136"/>
      <c r="N15" s="35"/>
      <c r="O15" s="56"/>
      <c r="P15" s="175" t="s">
        <v>57</v>
      </c>
      <c r="Q15" s="136"/>
      <c r="R15" s="230"/>
      <c r="S15" s="104"/>
      <c r="T15" s="175" t="s">
        <v>57</v>
      </c>
      <c r="U15" s="136"/>
      <c r="V15" s="35"/>
      <c r="W15" s="56"/>
      <c r="X15" s="166"/>
      <c r="Y15" s="136"/>
      <c r="Z15" s="35"/>
      <c r="AA15" s="98"/>
      <c r="AB15" s="237"/>
      <c r="AC15" s="469"/>
      <c r="AD15" s="33" t="s">
        <v>16</v>
      </c>
    </row>
    <row r="16" spans="1:31" s="34" customFormat="1" ht="15.95" customHeight="1" x14ac:dyDescent="0.15">
      <c r="A16" s="344" t="s">
        <v>512</v>
      </c>
      <c r="B16" s="35" t="s">
        <v>883</v>
      </c>
      <c r="C16" s="56" t="s">
        <v>880</v>
      </c>
      <c r="D16" s="166">
        <v>700</v>
      </c>
      <c r="E16" s="136"/>
      <c r="F16" s="35"/>
      <c r="G16" s="56"/>
      <c r="H16" s="175" t="s">
        <v>57</v>
      </c>
      <c r="I16" s="136"/>
      <c r="J16" s="35"/>
      <c r="K16" s="56"/>
      <c r="L16" s="175" t="s">
        <v>57</v>
      </c>
      <c r="M16" s="136"/>
      <c r="N16" s="35"/>
      <c r="O16" s="56"/>
      <c r="P16" s="175" t="s">
        <v>57</v>
      </c>
      <c r="Q16" s="136"/>
      <c r="R16" s="230"/>
      <c r="S16" s="104"/>
      <c r="T16" s="175" t="s">
        <v>57</v>
      </c>
      <c r="U16" s="136"/>
      <c r="V16" s="35"/>
      <c r="W16" s="56"/>
      <c r="X16" s="175"/>
      <c r="Y16" s="136"/>
      <c r="Z16" s="234"/>
      <c r="AA16" s="99"/>
      <c r="AB16" s="238"/>
      <c r="AC16" s="135"/>
      <c r="AD16" s="28" t="s">
        <v>158</v>
      </c>
    </row>
    <row r="17" spans="1:31" s="34" customFormat="1" ht="15.95" customHeight="1" x14ac:dyDescent="0.15">
      <c r="A17" s="344" t="s">
        <v>512</v>
      </c>
      <c r="B17" s="36" t="s">
        <v>1185</v>
      </c>
      <c r="C17" s="58" t="s">
        <v>156</v>
      </c>
      <c r="D17" s="560">
        <v>1200</v>
      </c>
      <c r="E17" s="136"/>
      <c r="F17" s="36"/>
      <c r="G17" s="58"/>
      <c r="H17" s="174" t="s">
        <v>57</v>
      </c>
      <c r="I17" s="135"/>
      <c r="J17" s="36"/>
      <c r="K17" s="58"/>
      <c r="L17" s="174" t="s">
        <v>57</v>
      </c>
      <c r="M17" s="135"/>
      <c r="N17" s="36"/>
      <c r="O17" s="58"/>
      <c r="P17" s="174" t="s">
        <v>57</v>
      </c>
      <c r="Q17" s="135"/>
      <c r="R17" s="230"/>
      <c r="S17" s="104"/>
      <c r="T17" s="175" t="s">
        <v>57</v>
      </c>
      <c r="U17" s="136"/>
      <c r="V17" s="36"/>
      <c r="W17" s="58"/>
      <c r="X17" s="174"/>
      <c r="Y17" s="135"/>
      <c r="Z17" s="234"/>
      <c r="AA17" s="99"/>
      <c r="AB17" s="238"/>
      <c r="AC17" s="135"/>
      <c r="AD17" s="33" t="s">
        <v>159</v>
      </c>
    </row>
    <row r="18" spans="1:31" s="34" customFormat="1" ht="15.95" customHeight="1" x14ac:dyDescent="0.15">
      <c r="A18" s="344" t="s">
        <v>512</v>
      </c>
      <c r="B18" s="36" t="s">
        <v>373</v>
      </c>
      <c r="C18" s="58" t="s">
        <v>160</v>
      </c>
      <c r="D18" s="165">
        <v>600</v>
      </c>
      <c r="E18" s="136"/>
      <c r="F18" s="36"/>
      <c r="G18" s="58"/>
      <c r="H18" s="174" t="s">
        <v>57</v>
      </c>
      <c r="I18" s="135"/>
      <c r="J18" s="36"/>
      <c r="K18" s="58"/>
      <c r="L18" s="174" t="s">
        <v>57</v>
      </c>
      <c r="M18" s="135"/>
      <c r="N18" s="36"/>
      <c r="O18" s="58"/>
      <c r="P18" s="174" t="s">
        <v>57</v>
      </c>
      <c r="Q18" s="135"/>
      <c r="R18" s="230"/>
      <c r="S18" s="104"/>
      <c r="T18" s="174" t="s">
        <v>57</v>
      </c>
      <c r="U18" s="136"/>
      <c r="V18" s="36"/>
      <c r="W18" s="58"/>
      <c r="X18" s="165"/>
      <c r="Y18" s="135"/>
      <c r="Z18" s="36"/>
      <c r="AA18" s="58"/>
      <c r="AB18" s="174"/>
      <c r="AC18" s="135"/>
      <c r="AD18" s="33" t="s">
        <v>17</v>
      </c>
    </row>
    <row r="19" spans="1:31" s="34" customFormat="1" ht="15.95" customHeight="1" x14ac:dyDescent="0.15">
      <c r="A19" s="344" t="s">
        <v>512</v>
      </c>
      <c r="B19" s="35" t="s">
        <v>1034</v>
      </c>
      <c r="C19" s="56" t="s">
        <v>161</v>
      </c>
      <c r="D19" s="166">
        <v>450</v>
      </c>
      <c r="E19" s="136"/>
      <c r="F19" s="35"/>
      <c r="G19" s="56"/>
      <c r="H19" s="175" t="s">
        <v>57</v>
      </c>
      <c r="I19" s="136"/>
      <c r="J19" s="35"/>
      <c r="K19" s="56"/>
      <c r="L19" s="175" t="s">
        <v>57</v>
      </c>
      <c r="M19" s="136"/>
      <c r="N19" s="35"/>
      <c r="O19" s="56"/>
      <c r="P19" s="175" t="s">
        <v>57</v>
      </c>
      <c r="Q19" s="136"/>
      <c r="R19" s="230"/>
      <c r="S19" s="104"/>
      <c r="T19" s="174" t="s">
        <v>57</v>
      </c>
      <c r="U19" s="136"/>
      <c r="V19" s="35"/>
      <c r="W19" s="56"/>
      <c r="X19" s="175"/>
      <c r="Y19" s="136"/>
      <c r="Z19" s="35"/>
      <c r="AA19" s="56"/>
      <c r="AB19" s="175"/>
      <c r="AC19" s="136"/>
      <c r="AD19" s="33"/>
    </row>
    <row r="20" spans="1:31" s="34" customFormat="1" ht="15.95" customHeight="1" x14ac:dyDescent="0.15">
      <c r="A20" s="344" t="s">
        <v>512</v>
      </c>
      <c r="B20" s="35" t="s">
        <v>1019</v>
      </c>
      <c r="C20" s="56" t="s">
        <v>162</v>
      </c>
      <c r="D20" s="166">
        <v>200</v>
      </c>
      <c r="E20" s="136"/>
      <c r="F20" s="35"/>
      <c r="G20" s="56"/>
      <c r="H20" s="175" t="s">
        <v>57</v>
      </c>
      <c r="I20" s="136"/>
      <c r="J20" s="35"/>
      <c r="K20" s="56"/>
      <c r="L20" s="175" t="s">
        <v>57</v>
      </c>
      <c r="M20" s="136"/>
      <c r="N20" s="35"/>
      <c r="O20" s="56"/>
      <c r="P20" s="175" t="s">
        <v>57</v>
      </c>
      <c r="Q20" s="136"/>
      <c r="R20" s="230"/>
      <c r="S20" s="104"/>
      <c r="T20" s="175" t="s">
        <v>57</v>
      </c>
      <c r="U20" s="136"/>
      <c r="V20" s="35"/>
      <c r="W20" s="56"/>
      <c r="X20" s="175"/>
      <c r="Y20" s="136"/>
      <c r="Z20" s="40"/>
      <c r="AA20" s="65"/>
      <c r="AB20" s="180"/>
      <c r="AC20" s="138"/>
      <c r="AD20" s="33" t="s">
        <v>163</v>
      </c>
    </row>
    <row r="21" spans="1:31" s="34" customFormat="1" ht="15.95" customHeight="1" x14ac:dyDescent="0.15">
      <c r="A21" s="344" t="s">
        <v>512</v>
      </c>
      <c r="B21" s="38"/>
      <c r="C21" s="57" t="s">
        <v>164</v>
      </c>
      <c r="D21" s="168" t="s">
        <v>165</v>
      </c>
      <c r="E21" s="137"/>
      <c r="F21" s="38"/>
      <c r="G21" s="57" t="s">
        <v>164</v>
      </c>
      <c r="H21" s="168" t="s">
        <v>165</v>
      </c>
      <c r="I21" s="137"/>
      <c r="J21" s="38"/>
      <c r="K21" s="57" t="s">
        <v>164</v>
      </c>
      <c r="L21" s="168" t="s">
        <v>385</v>
      </c>
      <c r="M21" s="137"/>
      <c r="N21" s="38"/>
      <c r="O21" s="57" t="s">
        <v>164</v>
      </c>
      <c r="P21" s="168" t="s">
        <v>165</v>
      </c>
      <c r="Q21" s="137"/>
      <c r="R21" s="231"/>
      <c r="S21" s="105"/>
      <c r="T21" s="175"/>
      <c r="U21" s="137"/>
      <c r="V21" s="38"/>
      <c r="W21" s="57" t="s">
        <v>164</v>
      </c>
      <c r="X21" s="168" t="s">
        <v>509</v>
      </c>
      <c r="Y21" s="236"/>
      <c r="Z21" s="38"/>
      <c r="AA21" s="57"/>
      <c r="AB21" s="179"/>
      <c r="AC21" s="137"/>
      <c r="AD21" s="33" t="s">
        <v>166</v>
      </c>
    </row>
    <row r="22" spans="1:31" s="34" customFormat="1" ht="15.95" customHeight="1" x14ac:dyDescent="0.15">
      <c r="A22" s="344"/>
      <c r="B22" s="45"/>
      <c r="C22" s="425" t="s">
        <v>701</v>
      </c>
      <c r="D22" s="194">
        <f>SUM(D12:D21)</f>
        <v>8800</v>
      </c>
      <c r="E22" s="197">
        <f>SUM(E12:E21)</f>
        <v>0</v>
      </c>
      <c r="F22" s="45"/>
      <c r="G22" s="425"/>
      <c r="H22" s="194"/>
      <c r="I22" s="197"/>
      <c r="J22" s="45"/>
      <c r="K22" s="425" t="s">
        <v>701</v>
      </c>
      <c r="L22" s="194">
        <f>SUM(L12:L21)</f>
        <v>1750</v>
      </c>
      <c r="M22" s="197">
        <f>SUM(M12:M21)</f>
        <v>0</v>
      </c>
      <c r="N22" s="45"/>
      <c r="O22" s="425" t="s">
        <v>701</v>
      </c>
      <c r="P22" s="194">
        <f>SUM(P12:P21)</f>
        <v>150</v>
      </c>
      <c r="Q22" s="197">
        <f>SUM(Q12:Q21)</f>
        <v>0</v>
      </c>
      <c r="R22" s="39"/>
      <c r="S22" s="78"/>
      <c r="T22" s="194"/>
      <c r="U22" s="197"/>
      <c r="V22" s="45"/>
      <c r="W22" s="425" t="s">
        <v>701</v>
      </c>
      <c r="X22" s="194">
        <f>SUM(X12:X21)</f>
        <v>1550</v>
      </c>
      <c r="Y22" s="197">
        <f>SUM(Y12:Y21)</f>
        <v>0</v>
      </c>
      <c r="Z22" s="45"/>
      <c r="AA22" s="425" t="s">
        <v>701</v>
      </c>
      <c r="AB22" s="194">
        <f>SUM(AB12:AB21)</f>
        <v>300</v>
      </c>
      <c r="AC22" s="197">
        <f>SUM(AC12:AC21)</f>
        <v>0</v>
      </c>
      <c r="AD22" s="33" t="s">
        <v>503</v>
      </c>
    </row>
    <row r="23" spans="1:31" ht="15.95" customHeight="1" x14ac:dyDescent="0.15">
      <c r="A23" s="344"/>
      <c r="B23" s="109" t="s">
        <v>1140</v>
      </c>
      <c r="C23" s="63"/>
      <c r="D23" s="171"/>
      <c r="E23" s="173"/>
      <c r="F23" s="100"/>
      <c r="G23" s="63"/>
      <c r="H23" s="182"/>
      <c r="I23" s="183"/>
      <c r="J23" s="100"/>
      <c r="K23" s="63"/>
      <c r="L23" s="182" t="s">
        <v>471</v>
      </c>
      <c r="M23" s="183">
        <f>D35+H35+P35+L35+T35+X35+AB35</f>
        <v>9050</v>
      </c>
      <c r="N23" s="100"/>
      <c r="O23" s="63"/>
      <c r="P23" s="182" t="s">
        <v>472</v>
      </c>
      <c r="Q23" s="294">
        <f>E35+M35+I35+Q35+U35+Y35+AC35</f>
        <v>0</v>
      </c>
      <c r="R23" s="101"/>
      <c r="S23" s="64"/>
      <c r="T23" s="176"/>
      <c r="U23" s="177"/>
      <c r="V23" s="289"/>
      <c r="W23" s="290"/>
      <c r="X23" s="291"/>
      <c r="Y23" s="292"/>
      <c r="Z23" s="289"/>
      <c r="AA23" s="290"/>
      <c r="AB23" s="291"/>
      <c r="AC23" s="293"/>
      <c r="AD23" s="33"/>
      <c r="AE23" s="31"/>
    </row>
    <row r="24" spans="1:31" ht="15.95" customHeight="1" x14ac:dyDescent="0.15">
      <c r="A24" s="344" t="s">
        <v>512</v>
      </c>
      <c r="B24" s="37" t="s">
        <v>1116</v>
      </c>
      <c r="C24" s="84" t="s">
        <v>167</v>
      </c>
      <c r="D24" s="563">
        <v>1350</v>
      </c>
      <c r="E24" s="136"/>
      <c r="F24" s="37"/>
      <c r="G24" s="84" t="s">
        <v>861</v>
      </c>
      <c r="H24" s="450" t="s">
        <v>1016</v>
      </c>
      <c r="I24" s="162"/>
      <c r="J24" s="35" t="s">
        <v>550</v>
      </c>
      <c r="K24" s="56" t="s">
        <v>167</v>
      </c>
      <c r="L24" s="175">
        <v>500</v>
      </c>
      <c r="M24" s="136"/>
      <c r="N24" s="37"/>
      <c r="O24" s="84"/>
      <c r="P24" s="193" t="s">
        <v>57</v>
      </c>
      <c r="Q24" s="162"/>
      <c r="R24" s="195"/>
      <c r="S24" s="102"/>
      <c r="T24" s="193" t="s">
        <v>57</v>
      </c>
      <c r="U24" s="136"/>
      <c r="V24" s="37" t="s">
        <v>560</v>
      </c>
      <c r="W24" s="84" t="s">
        <v>167</v>
      </c>
      <c r="X24" s="193">
        <v>1100</v>
      </c>
      <c r="Y24" s="136"/>
      <c r="Z24" s="35" t="s">
        <v>257</v>
      </c>
      <c r="AA24" s="56" t="s">
        <v>168</v>
      </c>
      <c r="AB24" s="175">
        <v>200</v>
      </c>
      <c r="AC24" s="136"/>
      <c r="AD24" s="29"/>
    </row>
    <row r="25" spans="1:31" s="34" customFormat="1" ht="15.95" customHeight="1" x14ac:dyDescent="0.15">
      <c r="A25" s="344" t="s">
        <v>512</v>
      </c>
      <c r="B25" s="35" t="s">
        <v>374</v>
      </c>
      <c r="C25" s="56" t="s">
        <v>953</v>
      </c>
      <c r="D25" s="166">
        <v>950</v>
      </c>
      <c r="E25" s="136"/>
      <c r="F25" s="35"/>
      <c r="G25" s="56"/>
      <c r="H25" s="451"/>
      <c r="I25" s="136"/>
      <c r="J25" s="36" t="s">
        <v>258</v>
      </c>
      <c r="K25" s="58" t="s">
        <v>382</v>
      </c>
      <c r="L25" s="174">
        <v>600</v>
      </c>
      <c r="M25" s="136"/>
      <c r="N25" s="35"/>
      <c r="O25" s="56"/>
      <c r="P25" s="175" t="s">
        <v>57</v>
      </c>
      <c r="Q25" s="136"/>
      <c r="R25" s="195"/>
      <c r="S25" s="102"/>
      <c r="T25" s="175" t="s">
        <v>57</v>
      </c>
      <c r="U25" s="136"/>
      <c r="V25" s="35"/>
      <c r="W25" s="56"/>
      <c r="X25" s="175"/>
      <c r="Y25" s="136"/>
      <c r="Z25" s="36" t="s">
        <v>258</v>
      </c>
      <c r="AA25" s="58" t="s">
        <v>384</v>
      </c>
      <c r="AB25" s="174">
        <v>100</v>
      </c>
      <c r="AC25" s="136"/>
      <c r="AD25" s="28" t="s">
        <v>16</v>
      </c>
    </row>
    <row r="26" spans="1:31" s="34" customFormat="1" ht="15.95" customHeight="1" x14ac:dyDescent="0.15">
      <c r="A26" s="344" t="s">
        <v>512</v>
      </c>
      <c r="B26" s="36"/>
      <c r="C26" s="58"/>
      <c r="D26" s="165"/>
      <c r="E26" s="136"/>
      <c r="F26" s="36"/>
      <c r="G26" s="58"/>
      <c r="H26" s="174"/>
      <c r="I26" s="135"/>
      <c r="J26" s="36"/>
      <c r="K26" s="58"/>
      <c r="L26" s="174"/>
      <c r="M26" s="162"/>
      <c r="N26" s="36"/>
      <c r="O26" s="58"/>
      <c r="P26" s="174"/>
      <c r="Q26" s="135"/>
      <c r="R26" s="195"/>
      <c r="S26" s="102"/>
      <c r="T26" s="174"/>
      <c r="U26" s="136"/>
      <c r="V26" s="36"/>
      <c r="W26" s="58"/>
      <c r="X26" s="174"/>
      <c r="Y26" s="135"/>
      <c r="Z26" s="35"/>
      <c r="AA26" s="56"/>
      <c r="AB26" s="175"/>
      <c r="AC26" s="136"/>
      <c r="AD26" s="33" t="s">
        <v>16</v>
      </c>
    </row>
    <row r="27" spans="1:31" s="34" customFormat="1" ht="15.95" customHeight="1" x14ac:dyDescent="0.15">
      <c r="A27" s="344" t="s">
        <v>512</v>
      </c>
      <c r="B27" s="35" t="s">
        <v>1035</v>
      </c>
      <c r="C27" s="56" t="s">
        <v>169</v>
      </c>
      <c r="D27" s="166">
        <v>400</v>
      </c>
      <c r="E27" s="136"/>
      <c r="F27" s="35"/>
      <c r="G27" s="56"/>
      <c r="H27" s="175" t="s">
        <v>57</v>
      </c>
      <c r="I27" s="136"/>
      <c r="J27" s="35"/>
      <c r="K27" s="56"/>
      <c r="L27" s="175"/>
      <c r="M27" s="136"/>
      <c r="N27" s="35"/>
      <c r="O27" s="56"/>
      <c r="P27" s="175" t="s">
        <v>57</v>
      </c>
      <c r="Q27" s="136"/>
      <c r="R27" s="195"/>
      <c r="S27" s="102"/>
      <c r="T27" s="175" t="s">
        <v>57</v>
      </c>
      <c r="U27" s="136"/>
      <c r="V27" s="35"/>
      <c r="W27" s="56"/>
      <c r="X27" s="175"/>
      <c r="Y27" s="136"/>
      <c r="Z27" s="35"/>
      <c r="AA27" s="56"/>
      <c r="AB27" s="175"/>
      <c r="AC27" s="136"/>
      <c r="AD27" s="33"/>
    </row>
    <row r="28" spans="1:31" s="34" customFormat="1" ht="15.95" customHeight="1" x14ac:dyDescent="0.15">
      <c r="A28" s="344" t="s">
        <v>512</v>
      </c>
      <c r="B28" s="35" t="s">
        <v>375</v>
      </c>
      <c r="C28" s="56" t="s">
        <v>170</v>
      </c>
      <c r="D28" s="166">
        <v>300</v>
      </c>
      <c r="E28" s="136"/>
      <c r="F28" s="35"/>
      <c r="G28" s="56"/>
      <c r="H28" s="175" t="s">
        <v>57</v>
      </c>
      <c r="I28" s="136"/>
      <c r="J28" s="35"/>
      <c r="K28" s="56"/>
      <c r="L28" s="175" t="s">
        <v>57</v>
      </c>
      <c r="M28" s="136"/>
      <c r="N28" s="35"/>
      <c r="O28" s="56"/>
      <c r="P28" s="175" t="s">
        <v>57</v>
      </c>
      <c r="Q28" s="136"/>
      <c r="R28" s="195"/>
      <c r="S28" s="102"/>
      <c r="T28" s="175" t="s">
        <v>57</v>
      </c>
      <c r="U28" s="136"/>
      <c r="V28" s="35"/>
      <c r="W28" s="56"/>
      <c r="X28" s="175"/>
      <c r="Y28" s="136"/>
      <c r="Z28" s="35"/>
      <c r="AA28" s="56"/>
      <c r="AB28" s="175"/>
      <c r="AC28" s="136"/>
      <c r="AD28" s="33"/>
    </row>
    <row r="29" spans="1:31" s="34" customFormat="1" ht="15.95" customHeight="1" x14ac:dyDescent="0.15">
      <c r="A29" s="344" t="s">
        <v>512</v>
      </c>
      <c r="B29" s="35" t="s">
        <v>1049</v>
      </c>
      <c r="C29" s="56" t="s">
        <v>171</v>
      </c>
      <c r="D29" s="166">
        <v>300</v>
      </c>
      <c r="E29" s="136"/>
      <c r="F29" s="35"/>
      <c r="G29" s="56"/>
      <c r="H29" s="175" t="s">
        <v>57</v>
      </c>
      <c r="I29" s="136"/>
      <c r="J29" s="35"/>
      <c r="K29" s="56"/>
      <c r="L29" s="175" t="s">
        <v>57</v>
      </c>
      <c r="M29" s="136"/>
      <c r="N29" s="35"/>
      <c r="O29" s="56"/>
      <c r="P29" s="175" t="s">
        <v>57</v>
      </c>
      <c r="Q29" s="136"/>
      <c r="R29" s="195"/>
      <c r="S29" s="102"/>
      <c r="T29" s="175" t="s">
        <v>57</v>
      </c>
      <c r="U29" s="136"/>
      <c r="V29" s="35"/>
      <c r="W29" s="56"/>
      <c r="X29" s="175"/>
      <c r="Y29" s="136"/>
      <c r="Z29" s="35"/>
      <c r="AA29" s="56"/>
      <c r="AB29" s="175"/>
      <c r="AC29" s="136"/>
      <c r="AD29" s="33"/>
    </row>
    <row r="30" spans="1:31" s="34" customFormat="1" ht="15.95" customHeight="1" x14ac:dyDescent="0.15">
      <c r="A30" s="344" t="s">
        <v>512</v>
      </c>
      <c r="B30" s="38" t="s">
        <v>376</v>
      </c>
      <c r="C30" s="57" t="s">
        <v>172</v>
      </c>
      <c r="D30" s="168">
        <v>1100</v>
      </c>
      <c r="E30" s="137"/>
      <c r="F30" s="38"/>
      <c r="G30" s="57" t="s">
        <v>861</v>
      </c>
      <c r="H30" s="450" t="s">
        <v>611</v>
      </c>
      <c r="I30" s="137"/>
      <c r="J30" s="38" t="s">
        <v>551</v>
      </c>
      <c r="K30" s="57" t="s">
        <v>172</v>
      </c>
      <c r="L30" s="179">
        <v>200</v>
      </c>
      <c r="M30" s="136"/>
      <c r="N30" s="38"/>
      <c r="O30" s="57"/>
      <c r="P30" s="179" t="s">
        <v>57</v>
      </c>
      <c r="Q30" s="137"/>
      <c r="R30" s="196"/>
      <c r="S30" s="103"/>
      <c r="T30" s="179" t="s">
        <v>57</v>
      </c>
      <c r="U30" s="137"/>
      <c r="V30" s="38" t="s">
        <v>561</v>
      </c>
      <c r="W30" s="57" t="s">
        <v>173</v>
      </c>
      <c r="X30" s="179">
        <v>450</v>
      </c>
      <c r="Y30" s="136"/>
      <c r="Z30" s="38"/>
      <c r="AA30" s="57"/>
      <c r="AB30" s="179"/>
      <c r="AC30" s="137"/>
      <c r="AD30" s="33"/>
    </row>
    <row r="31" spans="1:31" s="34" customFormat="1" ht="15.95" customHeight="1" x14ac:dyDescent="0.15">
      <c r="A31" s="344" t="s">
        <v>512</v>
      </c>
      <c r="B31" s="32" t="s">
        <v>1117</v>
      </c>
      <c r="C31" s="76" t="s">
        <v>706</v>
      </c>
      <c r="D31" s="564">
        <v>750</v>
      </c>
      <c r="E31" s="135"/>
      <c r="F31" s="32"/>
      <c r="G31" s="76"/>
      <c r="H31" s="186" t="s">
        <v>57</v>
      </c>
      <c r="I31" s="161"/>
      <c r="J31" s="32"/>
      <c r="K31" s="76"/>
      <c r="L31" s="186" t="s">
        <v>57</v>
      </c>
      <c r="M31" s="161"/>
      <c r="N31" s="32"/>
      <c r="O31" s="76"/>
      <c r="P31" s="186" t="s">
        <v>57</v>
      </c>
      <c r="Q31" s="161"/>
      <c r="R31" s="412"/>
      <c r="S31" s="413"/>
      <c r="T31" s="186" t="s">
        <v>57</v>
      </c>
      <c r="U31" s="161"/>
      <c r="V31" s="32"/>
      <c r="W31" s="76"/>
      <c r="X31" s="186"/>
      <c r="Y31" s="161"/>
      <c r="Z31" s="32"/>
      <c r="AA31" s="76"/>
      <c r="AB31" s="186"/>
      <c r="AC31" s="161"/>
      <c r="AD31" s="33"/>
    </row>
    <row r="32" spans="1:31" s="34" customFormat="1" ht="15.95" customHeight="1" x14ac:dyDescent="0.15">
      <c r="A32" s="344" t="s">
        <v>512</v>
      </c>
      <c r="B32" s="35" t="s">
        <v>944</v>
      </c>
      <c r="C32" s="427" t="s">
        <v>948</v>
      </c>
      <c r="D32" s="529">
        <v>50</v>
      </c>
      <c r="E32" s="136"/>
      <c r="F32" s="35"/>
      <c r="G32" s="56"/>
      <c r="H32" s="175" t="s">
        <v>57</v>
      </c>
      <c r="I32" s="136"/>
      <c r="J32" s="35"/>
      <c r="K32" s="56"/>
      <c r="L32" s="175" t="s">
        <v>57</v>
      </c>
      <c r="M32" s="136"/>
      <c r="N32" s="35"/>
      <c r="O32" s="56"/>
      <c r="P32" s="175" t="s">
        <v>57</v>
      </c>
      <c r="Q32" s="136"/>
      <c r="R32" s="195"/>
      <c r="S32" s="102"/>
      <c r="T32" s="175" t="s">
        <v>57</v>
      </c>
      <c r="U32" s="136"/>
      <c r="V32" s="35"/>
      <c r="W32" s="56"/>
      <c r="X32" s="175"/>
      <c r="Y32" s="136"/>
      <c r="Z32" s="35"/>
      <c r="AA32" s="56"/>
      <c r="AB32" s="175"/>
      <c r="AC32" s="136"/>
      <c r="AD32" s="33"/>
    </row>
    <row r="33" spans="1:31" ht="15.95" customHeight="1" x14ac:dyDescent="0.15">
      <c r="A33" s="344" t="s">
        <v>512</v>
      </c>
      <c r="B33" s="48"/>
      <c r="C33" s="401"/>
      <c r="D33" s="522"/>
      <c r="E33" s="202"/>
      <c r="F33" s="48"/>
      <c r="G33" s="401"/>
      <c r="H33" s="203"/>
      <c r="I33" s="202"/>
      <c r="J33" s="48"/>
      <c r="K33" s="401"/>
      <c r="L33" s="203"/>
      <c r="M33" s="202"/>
      <c r="N33" s="48"/>
      <c r="O33" s="401"/>
      <c r="P33" s="203"/>
      <c r="Q33" s="202"/>
      <c r="R33" s="523"/>
      <c r="S33" s="524"/>
      <c r="T33" s="203"/>
      <c r="U33" s="202"/>
      <c r="V33" s="48"/>
      <c r="W33" s="401"/>
      <c r="X33" s="203"/>
      <c r="Y33" s="525"/>
      <c r="Z33" s="526"/>
      <c r="AA33" s="527"/>
      <c r="AB33" s="528"/>
      <c r="AC33" s="525"/>
      <c r="AD33" s="28"/>
      <c r="AE33" s="31"/>
    </row>
    <row r="34" spans="1:31" ht="15.95" customHeight="1" x14ac:dyDescent="0.15">
      <c r="A34" s="344" t="s">
        <v>512</v>
      </c>
      <c r="B34" s="404" t="s">
        <v>371</v>
      </c>
      <c r="C34" s="78" t="s">
        <v>604</v>
      </c>
      <c r="D34" s="417">
        <v>700</v>
      </c>
      <c r="E34" s="136"/>
      <c r="F34" s="404"/>
      <c r="G34" s="78"/>
      <c r="H34" s="408" t="s">
        <v>57</v>
      </c>
      <c r="I34" s="407"/>
      <c r="J34" s="404"/>
      <c r="K34" s="78"/>
      <c r="L34" s="408" t="s">
        <v>57</v>
      </c>
      <c r="M34" s="407"/>
      <c r="N34" s="404"/>
      <c r="O34" s="78"/>
      <c r="P34" s="408" t="s">
        <v>57</v>
      </c>
      <c r="Q34" s="407"/>
      <c r="R34" s="415"/>
      <c r="S34" s="416"/>
      <c r="T34" s="408" t="s">
        <v>57</v>
      </c>
      <c r="U34" s="407"/>
      <c r="V34" s="404"/>
      <c r="W34" s="78"/>
      <c r="X34" s="408"/>
      <c r="Y34" s="421"/>
      <c r="Z34" s="418"/>
      <c r="AA34" s="419"/>
      <c r="AB34" s="420"/>
      <c r="AC34" s="421"/>
      <c r="AD34" s="28"/>
      <c r="AE34" s="31"/>
    </row>
    <row r="35" spans="1:31" s="34" customFormat="1" ht="15.95" customHeight="1" x14ac:dyDescent="0.15">
      <c r="A35" s="344"/>
      <c r="B35" s="45"/>
      <c r="C35" s="425" t="s">
        <v>701</v>
      </c>
      <c r="D35" s="194">
        <f>SUM(D24:D34)</f>
        <v>5900</v>
      </c>
      <c r="E35" s="197">
        <f>SUM(E24:E34)</f>
        <v>0</v>
      </c>
      <c r="F35" s="45"/>
      <c r="G35" s="425"/>
      <c r="H35" s="194"/>
      <c r="I35" s="197"/>
      <c r="J35" s="45"/>
      <c r="K35" s="425" t="s">
        <v>701</v>
      </c>
      <c r="L35" s="194">
        <f>SUM(L24:L34)</f>
        <v>1300</v>
      </c>
      <c r="M35" s="197">
        <f>SUM(M24:M34)</f>
        <v>0</v>
      </c>
      <c r="N35" s="45"/>
      <c r="O35" s="78"/>
      <c r="P35" s="181"/>
      <c r="Q35" s="158"/>
      <c r="R35" s="232"/>
      <c r="S35" s="150"/>
      <c r="T35" s="150"/>
      <c r="U35" s="158"/>
      <c r="V35" s="45"/>
      <c r="W35" s="425" t="s">
        <v>701</v>
      </c>
      <c r="X35" s="194">
        <f>SUM(X24:X34)</f>
        <v>1550</v>
      </c>
      <c r="Y35" s="197">
        <f>SUM(Y24:Y34)</f>
        <v>0</v>
      </c>
      <c r="Z35" s="45"/>
      <c r="AA35" s="425" t="s">
        <v>701</v>
      </c>
      <c r="AB35" s="194">
        <f>SUM(AB24:AB34)</f>
        <v>300</v>
      </c>
      <c r="AC35" s="197">
        <f>SUM(AC24:AC34)</f>
        <v>0</v>
      </c>
      <c r="AD35" s="33"/>
    </row>
    <row r="36" spans="1:31" ht="15.95" customHeight="1" x14ac:dyDescent="0.15">
      <c r="A36" s="344"/>
      <c r="B36" s="109" t="s">
        <v>1141</v>
      </c>
      <c r="C36" s="63"/>
      <c r="D36" s="171"/>
      <c r="E36" s="173"/>
      <c r="F36" s="100"/>
      <c r="G36" s="63"/>
      <c r="H36" s="182"/>
      <c r="I36" s="183"/>
      <c r="J36" s="100"/>
      <c r="K36" s="63"/>
      <c r="L36" s="182" t="s">
        <v>742</v>
      </c>
      <c r="M36" s="183">
        <f>D43+H43+P43+L43+T43+X43+AB43</f>
        <v>10150</v>
      </c>
      <c r="N36" s="100"/>
      <c r="O36" s="63"/>
      <c r="P36" s="182" t="s">
        <v>743</v>
      </c>
      <c r="Q36" s="294">
        <f>E43+M43+I43+Q43+U43+Y43+AC43</f>
        <v>0</v>
      </c>
      <c r="R36" s="101"/>
      <c r="S36" s="64"/>
      <c r="T36" s="176"/>
      <c r="U36" s="177"/>
      <c r="V36" s="289"/>
      <c r="W36" s="290"/>
      <c r="X36" s="291"/>
      <c r="Y36" s="292"/>
      <c r="Z36" s="289"/>
      <c r="AA36" s="290"/>
      <c r="AB36" s="291"/>
      <c r="AC36" s="293"/>
      <c r="AD36" s="33"/>
      <c r="AE36" s="31"/>
    </row>
    <row r="37" spans="1:31" ht="15.95" customHeight="1" x14ac:dyDescent="0.15">
      <c r="A37" s="344" t="s">
        <v>512</v>
      </c>
      <c r="B37" s="38" t="s">
        <v>377</v>
      </c>
      <c r="C37" s="57" t="s">
        <v>744</v>
      </c>
      <c r="D37" s="168">
        <v>1550</v>
      </c>
      <c r="E37" s="137"/>
      <c r="F37" s="38"/>
      <c r="G37" s="57" t="s">
        <v>979</v>
      </c>
      <c r="H37" s="543" t="s">
        <v>1017</v>
      </c>
      <c r="I37" s="137"/>
      <c r="J37" s="38" t="s">
        <v>552</v>
      </c>
      <c r="K37" s="57" t="s">
        <v>974</v>
      </c>
      <c r="L37" s="179">
        <v>900</v>
      </c>
      <c r="M37" s="137"/>
      <c r="N37" s="38"/>
      <c r="O37" s="57"/>
      <c r="P37" s="179" t="s">
        <v>57</v>
      </c>
      <c r="Q37" s="137"/>
      <c r="R37" s="196"/>
      <c r="S37" s="103"/>
      <c r="T37" s="179" t="s">
        <v>937</v>
      </c>
      <c r="U37" s="137"/>
      <c r="V37" s="38"/>
      <c r="W37" s="57"/>
      <c r="X37" s="179"/>
      <c r="Y37" s="137"/>
      <c r="Z37" s="38"/>
      <c r="AA37" s="57"/>
      <c r="AB37" s="179"/>
      <c r="AC37" s="137"/>
      <c r="AD37" s="29"/>
    </row>
    <row r="38" spans="1:31" s="34" customFormat="1" ht="15.95" customHeight="1" x14ac:dyDescent="0.15">
      <c r="A38" s="344" t="s">
        <v>512</v>
      </c>
      <c r="B38" s="32" t="s">
        <v>378</v>
      </c>
      <c r="C38" s="76" t="s">
        <v>174</v>
      </c>
      <c r="D38" s="184">
        <v>750</v>
      </c>
      <c r="E38" s="135"/>
      <c r="F38" s="32"/>
      <c r="G38" s="76" t="s">
        <v>979</v>
      </c>
      <c r="H38" s="544" t="s">
        <v>1031</v>
      </c>
      <c r="I38" s="135"/>
      <c r="J38" s="32" t="s">
        <v>553</v>
      </c>
      <c r="K38" s="76" t="s">
        <v>975</v>
      </c>
      <c r="L38" s="186">
        <v>1200</v>
      </c>
      <c r="M38" s="135"/>
      <c r="N38" s="32"/>
      <c r="O38" s="76"/>
      <c r="P38" s="186" t="s">
        <v>57</v>
      </c>
      <c r="Q38" s="161"/>
      <c r="R38" s="412"/>
      <c r="S38" s="422"/>
      <c r="T38" s="519" t="s">
        <v>936</v>
      </c>
      <c r="U38" s="161"/>
      <c r="V38" s="32"/>
      <c r="W38" s="422"/>
      <c r="X38" s="186"/>
      <c r="Y38" s="161"/>
      <c r="Z38" s="32" t="s">
        <v>259</v>
      </c>
      <c r="AA38" s="76" t="s">
        <v>175</v>
      </c>
      <c r="AB38" s="186">
        <v>200</v>
      </c>
      <c r="AC38" s="136"/>
      <c r="AD38" s="28"/>
    </row>
    <row r="39" spans="1:31" s="34" customFormat="1" ht="15.95" customHeight="1" x14ac:dyDescent="0.15">
      <c r="A39" s="344" t="s">
        <v>512</v>
      </c>
      <c r="B39" s="36" t="s">
        <v>379</v>
      </c>
      <c r="C39" s="58" t="s">
        <v>732</v>
      </c>
      <c r="D39" s="165">
        <v>650</v>
      </c>
      <c r="E39" s="136"/>
      <c r="F39" s="36"/>
      <c r="G39" s="58"/>
      <c r="H39" s="174"/>
      <c r="I39" s="136"/>
      <c r="J39" s="36"/>
      <c r="K39" s="58"/>
      <c r="L39" s="174"/>
      <c r="M39" s="136"/>
      <c r="N39" s="36"/>
      <c r="O39" s="58"/>
      <c r="P39" s="174" t="s">
        <v>57</v>
      </c>
      <c r="Q39" s="135"/>
      <c r="R39" s="195"/>
      <c r="S39" s="248"/>
      <c r="T39" s="174" t="s">
        <v>936</v>
      </c>
      <c r="U39" s="136"/>
      <c r="V39" s="36"/>
      <c r="W39" s="248"/>
      <c r="X39" s="174"/>
      <c r="Y39" s="135"/>
      <c r="Z39" s="36"/>
      <c r="AA39" s="58"/>
      <c r="AB39" s="174"/>
      <c r="AC39" s="136"/>
      <c r="AD39" s="33"/>
    </row>
    <row r="40" spans="1:31" s="34" customFormat="1" ht="15.95" customHeight="1" x14ac:dyDescent="0.15">
      <c r="A40" s="344" t="s">
        <v>512</v>
      </c>
      <c r="B40" s="36" t="s">
        <v>380</v>
      </c>
      <c r="C40" s="58" t="s">
        <v>733</v>
      </c>
      <c r="D40" s="165">
        <v>1000</v>
      </c>
      <c r="E40" s="136"/>
      <c r="F40" s="36"/>
      <c r="G40" s="58"/>
      <c r="H40" s="174"/>
      <c r="I40" s="136"/>
      <c r="J40" s="36" t="s">
        <v>554</v>
      </c>
      <c r="K40" s="58" t="s">
        <v>176</v>
      </c>
      <c r="L40" s="174">
        <v>100</v>
      </c>
      <c r="M40" s="136"/>
      <c r="N40" s="36"/>
      <c r="O40" s="58"/>
      <c r="P40" s="174" t="s">
        <v>57</v>
      </c>
      <c r="Q40" s="135"/>
      <c r="R40" s="195"/>
      <c r="S40" s="102"/>
      <c r="T40" s="174" t="s">
        <v>935</v>
      </c>
      <c r="U40" s="136"/>
      <c r="V40" s="36"/>
      <c r="W40" s="58"/>
      <c r="X40" s="174"/>
      <c r="Y40" s="135"/>
      <c r="Z40" s="36"/>
      <c r="AA40" s="58"/>
      <c r="AB40" s="174"/>
      <c r="AC40" s="136"/>
      <c r="AD40" s="33"/>
    </row>
    <row r="41" spans="1:31" s="25" customFormat="1" ht="15.95" customHeight="1" x14ac:dyDescent="0.15">
      <c r="A41" s="344" t="s">
        <v>512</v>
      </c>
      <c r="B41" s="35" t="s">
        <v>381</v>
      </c>
      <c r="C41" s="56" t="s">
        <v>177</v>
      </c>
      <c r="D41" s="166">
        <v>1600</v>
      </c>
      <c r="E41" s="136"/>
      <c r="F41" s="35"/>
      <c r="G41" s="84" t="s">
        <v>979</v>
      </c>
      <c r="H41" s="450" t="s">
        <v>1031</v>
      </c>
      <c r="I41" s="136"/>
      <c r="J41" s="35" t="s">
        <v>555</v>
      </c>
      <c r="K41" s="65" t="s">
        <v>976</v>
      </c>
      <c r="L41" s="175">
        <v>1000</v>
      </c>
      <c r="M41" s="136"/>
      <c r="N41" s="35"/>
      <c r="O41" s="56"/>
      <c r="P41" s="174" t="s">
        <v>57</v>
      </c>
      <c r="Q41" s="136"/>
      <c r="R41" s="195"/>
      <c r="S41" s="102"/>
      <c r="T41" s="174" t="s">
        <v>57</v>
      </c>
      <c r="U41" s="136"/>
      <c r="V41" s="35"/>
      <c r="W41" s="56"/>
      <c r="X41" s="175"/>
      <c r="Y41" s="136"/>
      <c r="Z41" s="35" t="s">
        <v>260</v>
      </c>
      <c r="AA41" s="56" t="s">
        <v>178</v>
      </c>
      <c r="AB41" s="175">
        <v>100</v>
      </c>
      <c r="AC41" s="136"/>
      <c r="AD41" s="33"/>
    </row>
    <row r="42" spans="1:31" s="25" customFormat="1" ht="15.95" customHeight="1" x14ac:dyDescent="0.15">
      <c r="A42" s="344" t="s">
        <v>512</v>
      </c>
      <c r="B42" s="38" t="s">
        <v>1028</v>
      </c>
      <c r="C42" s="57" t="s">
        <v>179</v>
      </c>
      <c r="D42" s="168">
        <v>700</v>
      </c>
      <c r="E42" s="136"/>
      <c r="F42" s="38"/>
      <c r="G42" s="57"/>
      <c r="H42" s="179"/>
      <c r="I42" s="137"/>
      <c r="J42" s="38" t="s">
        <v>556</v>
      </c>
      <c r="K42" s="57" t="s">
        <v>179</v>
      </c>
      <c r="L42" s="179">
        <v>400</v>
      </c>
      <c r="M42" s="136"/>
      <c r="N42" s="38"/>
      <c r="O42" s="57"/>
      <c r="P42" s="179" t="s">
        <v>57</v>
      </c>
      <c r="Q42" s="137"/>
      <c r="R42" s="196"/>
      <c r="S42" s="103"/>
      <c r="T42" s="174" t="s">
        <v>57</v>
      </c>
      <c r="U42" s="137"/>
      <c r="V42" s="38"/>
      <c r="W42" s="57"/>
      <c r="X42" s="179"/>
      <c r="Y42" s="137"/>
      <c r="Z42" s="38"/>
      <c r="AA42" s="57"/>
      <c r="AB42" s="179"/>
      <c r="AC42" s="137"/>
      <c r="AD42" s="33"/>
    </row>
    <row r="43" spans="1:31" s="25" customFormat="1" ht="15.95" customHeight="1" x14ac:dyDescent="0.15">
      <c r="A43" s="346"/>
      <c r="B43" s="45"/>
      <c r="C43" s="425" t="s">
        <v>701</v>
      </c>
      <c r="D43" s="194">
        <f>SUM(D37:D42)</f>
        <v>6250</v>
      </c>
      <c r="E43" s="197">
        <f>SUM(E37:E42)</f>
        <v>0</v>
      </c>
      <c r="F43" s="45"/>
      <c r="G43" s="425"/>
      <c r="H43" s="194"/>
      <c r="I43" s="197"/>
      <c r="J43" s="45"/>
      <c r="K43" s="425" t="s">
        <v>701</v>
      </c>
      <c r="L43" s="194">
        <f>SUM(L37:L42)</f>
        <v>3600</v>
      </c>
      <c r="M43" s="197">
        <f>SUM(M37:M42)</f>
        <v>0</v>
      </c>
      <c r="N43" s="45"/>
      <c r="O43" s="425"/>
      <c r="P43" s="194"/>
      <c r="Q43" s="197"/>
      <c r="R43" s="233"/>
      <c r="S43" s="146"/>
      <c r="T43" s="146"/>
      <c r="U43" s="207"/>
      <c r="V43" s="45"/>
      <c r="W43" s="78"/>
      <c r="X43" s="181"/>
      <c r="Y43" s="158"/>
      <c r="Z43" s="45"/>
      <c r="AA43" s="425" t="s">
        <v>701</v>
      </c>
      <c r="AB43" s="194">
        <f>SUM(AB37:AB42)</f>
        <v>300</v>
      </c>
      <c r="AC43" s="197">
        <f>SUM(AC37:AC42)</f>
        <v>0</v>
      </c>
      <c r="AD43" s="33"/>
    </row>
    <row r="44" spans="1:31" s="27" customFormat="1" ht="15.95" customHeight="1" x14ac:dyDescent="0.15">
      <c r="A44" s="346"/>
      <c r="B44" s="245" t="s">
        <v>57</v>
      </c>
      <c r="C44" s="6" t="s">
        <v>254</v>
      </c>
      <c r="D44" s="60"/>
      <c r="E44" s="62"/>
      <c r="F44" s="4"/>
      <c r="G44" s="59"/>
      <c r="H44" s="60"/>
      <c r="I44" s="62"/>
      <c r="J44" s="4"/>
      <c r="K44" s="246" t="s">
        <v>977</v>
      </c>
      <c r="L44" s="6" t="s">
        <v>978</v>
      </c>
      <c r="M44" s="62"/>
      <c r="N44" s="4"/>
      <c r="O44" s="59"/>
      <c r="P44" s="60"/>
      <c r="Q44" s="87"/>
      <c r="R44" s="4"/>
      <c r="S44" s="59"/>
      <c r="T44" s="86"/>
      <c r="U44" s="79"/>
      <c r="V44" s="83"/>
      <c r="W44" s="60"/>
      <c r="X44" s="60"/>
      <c r="Y44" s="87"/>
      <c r="Z44" s="2"/>
      <c r="AA44" s="59"/>
      <c r="AB44" s="60"/>
      <c r="AC44" s="89" t="s">
        <v>1012</v>
      </c>
      <c r="AD44" s="33"/>
    </row>
    <row r="45" spans="1:31" ht="15.95" customHeight="1" x14ac:dyDescent="0.15">
      <c r="B45" s="26"/>
      <c r="C45" s="26"/>
      <c r="AD45" s="28"/>
    </row>
    <row r="46" spans="1:31" s="27" customFormat="1" ht="15.95" customHeight="1" x14ac:dyDescent="0.15">
      <c r="A46" s="34"/>
      <c r="B46" s="2"/>
      <c r="C46" s="59"/>
      <c r="D46" s="95"/>
      <c r="E46" s="62"/>
      <c r="F46" s="2"/>
      <c r="G46" s="59"/>
      <c r="H46" s="95"/>
      <c r="I46" s="62"/>
      <c r="J46" s="2"/>
      <c r="K46" s="59"/>
      <c r="L46" s="94"/>
      <c r="M46" s="62"/>
      <c r="N46" s="2"/>
      <c r="O46" s="59"/>
      <c r="P46" s="94"/>
      <c r="Q46" s="62"/>
      <c r="R46" s="43"/>
      <c r="S46" s="59"/>
      <c r="T46" s="59"/>
      <c r="U46" s="62"/>
      <c r="V46" s="2"/>
      <c r="W46" s="59"/>
      <c r="X46" s="94"/>
      <c r="Y46" s="62"/>
      <c r="Z46" s="2"/>
      <c r="AA46" s="59"/>
      <c r="AB46" s="94"/>
      <c r="AC46" s="62"/>
      <c r="AD46" s="41"/>
    </row>
    <row r="47" spans="1:31" s="27" customFormat="1" ht="15.95" customHeight="1" x14ac:dyDescent="0.15">
      <c r="A47" s="26"/>
      <c r="B47" s="2"/>
      <c r="C47" s="59"/>
      <c r="D47" s="93"/>
      <c r="E47" s="62"/>
      <c r="F47" s="4"/>
      <c r="G47" s="59"/>
      <c r="H47" s="94"/>
      <c r="I47" s="62"/>
      <c r="J47" s="4"/>
      <c r="K47" s="59"/>
      <c r="L47" s="94"/>
      <c r="M47" s="62"/>
      <c r="N47" s="4"/>
      <c r="O47" s="59"/>
      <c r="P47" s="94"/>
      <c r="Q47" s="87"/>
      <c r="R47" s="83"/>
      <c r="S47" s="60"/>
      <c r="T47" s="60"/>
      <c r="U47" s="87"/>
      <c r="V47" s="4"/>
      <c r="W47" s="59"/>
      <c r="X47" s="94"/>
      <c r="Y47" s="87"/>
      <c r="Z47" s="2"/>
      <c r="AA47" s="59"/>
      <c r="AB47" s="94"/>
      <c r="AC47" s="87"/>
      <c r="AD47" s="28"/>
    </row>
    <row r="48" spans="1:31" s="27" customFormat="1" ht="15.95" customHeight="1" x14ac:dyDescent="0.15">
      <c r="A48" s="26"/>
      <c r="B48" s="2"/>
      <c r="C48" s="59"/>
      <c r="D48" s="96"/>
      <c r="E48" s="62"/>
      <c r="F48" s="4"/>
      <c r="G48" s="59"/>
      <c r="H48" s="94"/>
      <c r="I48" s="62"/>
      <c r="J48" s="4"/>
      <c r="K48" s="59"/>
      <c r="L48" s="94"/>
      <c r="M48" s="62"/>
      <c r="N48" s="4"/>
      <c r="O48" s="59"/>
      <c r="P48" s="94"/>
      <c r="Q48" s="87"/>
      <c r="R48" s="83"/>
      <c r="S48" s="60"/>
      <c r="T48" s="60"/>
      <c r="U48" s="87"/>
      <c r="V48" s="4"/>
      <c r="W48" s="59"/>
      <c r="X48" s="94"/>
      <c r="Y48" s="87"/>
      <c r="Z48" s="2"/>
      <c r="AA48" s="59"/>
      <c r="AB48" s="94"/>
      <c r="AC48" s="87"/>
      <c r="AD48" s="28"/>
    </row>
    <row r="49" spans="1:30" s="27" customFormat="1" ht="15.95" customHeight="1" x14ac:dyDescent="0.15">
      <c r="A49" s="26"/>
      <c r="B49" s="2"/>
      <c r="C49" s="59"/>
      <c r="D49" s="93"/>
      <c r="E49" s="62"/>
      <c r="F49" s="4"/>
      <c r="G49" s="59"/>
      <c r="H49" s="94"/>
      <c r="I49" s="62"/>
      <c r="J49" s="4"/>
      <c r="K49" s="59"/>
      <c r="L49" s="94"/>
      <c r="M49" s="62"/>
      <c r="N49" s="4"/>
      <c r="O49" s="59"/>
      <c r="P49" s="94"/>
      <c r="Q49" s="87"/>
      <c r="R49" s="83"/>
      <c r="S49" s="60"/>
      <c r="T49" s="60"/>
      <c r="U49" s="87"/>
      <c r="V49" s="4"/>
      <c r="W49" s="59"/>
      <c r="X49" s="94"/>
      <c r="Y49" s="87"/>
      <c r="Z49" s="2"/>
      <c r="AA49" s="59"/>
      <c r="AB49" s="94"/>
      <c r="AC49" s="87"/>
      <c r="AD49" s="28"/>
    </row>
    <row r="50" spans="1:30" ht="15.95" customHeight="1" x14ac:dyDescent="0.15">
      <c r="B50" s="2"/>
      <c r="C50" s="59"/>
      <c r="D50" s="96"/>
      <c r="E50" s="62"/>
      <c r="F50" s="4"/>
      <c r="G50" s="59"/>
      <c r="H50" s="94"/>
      <c r="I50" s="62"/>
      <c r="J50" s="4"/>
      <c r="K50" s="59"/>
      <c r="L50" s="94"/>
      <c r="M50" s="62"/>
      <c r="N50" s="4"/>
      <c r="O50" s="59"/>
      <c r="P50" s="94"/>
      <c r="Q50" s="87"/>
      <c r="R50" s="83"/>
      <c r="S50" s="60"/>
      <c r="T50" s="60"/>
      <c r="U50" s="87"/>
      <c r="V50" s="4"/>
      <c r="W50" s="59"/>
      <c r="X50" s="94"/>
      <c r="Y50" s="87"/>
      <c r="Z50" s="2"/>
      <c r="AA50" s="59"/>
      <c r="AB50" s="94"/>
      <c r="AC50" s="87"/>
      <c r="AD50" s="28"/>
    </row>
    <row r="51" spans="1:30" ht="15.95" customHeight="1" x14ac:dyDescent="0.15">
      <c r="B51" s="2"/>
      <c r="C51" s="59"/>
      <c r="D51" s="93"/>
      <c r="E51" s="62"/>
      <c r="F51" s="4"/>
      <c r="G51" s="59"/>
      <c r="H51" s="94"/>
      <c r="I51" s="62"/>
      <c r="J51" s="4"/>
      <c r="K51" s="59"/>
      <c r="L51" s="94"/>
      <c r="M51" s="62"/>
      <c r="N51" s="4"/>
      <c r="O51" s="59"/>
      <c r="P51" s="94"/>
      <c r="Q51" s="87"/>
      <c r="R51" s="83"/>
      <c r="S51" s="60"/>
      <c r="T51" s="60"/>
      <c r="U51" s="87"/>
      <c r="V51" s="4"/>
      <c r="W51" s="59"/>
      <c r="X51" s="94"/>
      <c r="Y51" s="87"/>
      <c r="Z51" s="2"/>
      <c r="AA51" s="59"/>
      <c r="AB51" s="94"/>
      <c r="AC51" s="87"/>
    </row>
    <row r="52" spans="1:30" ht="15.95" customHeight="1" x14ac:dyDescent="0.15">
      <c r="B52" s="42"/>
      <c r="C52" s="59"/>
      <c r="D52" s="93"/>
      <c r="E52" s="62"/>
      <c r="F52" s="4"/>
      <c r="G52" s="59"/>
      <c r="H52" s="94"/>
      <c r="I52" s="62"/>
      <c r="J52" s="4"/>
      <c r="K52" s="59"/>
      <c r="L52" s="94"/>
      <c r="M52" s="62"/>
      <c r="N52" s="4"/>
      <c r="O52" s="59"/>
      <c r="P52" s="94"/>
      <c r="Q52" s="62"/>
      <c r="R52" s="43"/>
      <c r="S52" s="59"/>
      <c r="T52" s="59"/>
      <c r="U52" s="62"/>
      <c r="V52" s="4"/>
      <c r="W52" s="59"/>
      <c r="X52" s="94"/>
      <c r="Y52" s="62"/>
      <c r="Z52" s="4"/>
      <c r="AA52" s="59"/>
      <c r="AB52" s="94"/>
      <c r="AC52" s="62"/>
    </row>
    <row r="53" spans="1:30" s="27" customFormat="1" ht="15.95" customHeight="1" x14ac:dyDescent="0.15">
      <c r="A53" s="26"/>
      <c r="B53" s="42"/>
      <c r="C53" s="59"/>
      <c r="D53" s="60"/>
      <c r="E53" s="62"/>
      <c r="F53" s="4"/>
      <c r="G53" s="59"/>
      <c r="H53" s="60"/>
      <c r="I53" s="62"/>
      <c r="J53" s="4"/>
      <c r="K53" s="59"/>
      <c r="L53" s="60"/>
      <c r="M53" s="62"/>
      <c r="N53" s="4"/>
      <c r="O53" s="59"/>
      <c r="P53" s="60"/>
      <c r="Q53" s="87"/>
      <c r="R53" s="83"/>
      <c r="S53" s="60"/>
      <c r="T53" s="60"/>
      <c r="U53" s="87"/>
      <c r="V53" s="4"/>
      <c r="W53" s="59"/>
      <c r="X53" s="60"/>
      <c r="Y53" s="87"/>
      <c r="Z53" s="2"/>
      <c r="AA53" s="59"/>
      <c r="AB53" s="60"/>
      <c r="AC53" s="87"/>
      <c r="AD53" s="41"/>
    </row>
    <row r="54" spans="1:30" ht="15.95" customHeight="1" x14ac:dyDescent="0.15">
      <c r="AD54" s="28"/>
    </row>
  </sheetData>
  <sheetProtection algorithmName="SHA-512" hashValue="ljFrlwzjQcNrvHN9WXDRzTjCKcHSY+uBfSW6eV80l8kK0e/zBzkZbEsu0Ra7/eTuBtSlYkYpne5gSDw7GZt2ZA==" saltValue="/Ym3wSs2wlJ9156e8Gc7CA=="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表紙</vt:lpstr>
      <vt:lpstr>郡市別</vt:lpstr>
      <vt:lpstr>岡山1</vt:lpstr>
      <vt:lpstr>岡山2</vt:lpstr>
      <vt:lpstr>岡山3・玉野</vt:lpstr>
      <vt:lpstr>赤磐・瀬戸内・備前・和気</vt:lpstr>
      <vt:lpstr>倉敷1</vt:lpstr>
      <vt:lpstr>倉敷2・総社</vt:lpstr>
      <vt:lpstr>小田・笠岡・井原・浅口</vt:lpstr>
      <vt:lpstr>高梁・加賀・新見</vt:lpstr>
      <vt:lpstr>津山・勝田・久米</vt:lpstr>
      <vt:lpstr>真庭・苫田・美作</vt:lpstr>
      <vt:lpstr>岡山1!_DAT1</vt:lpstr>
      <vt:lpstr>_DAT10</vt:lpstr>
      <vt:lpstr>岡山2!_DAT2</vt:lpstr>
      <vt:lpstr>岡山3・玉野!_DAT3</vt:lpstr>
      <vt:lpstr>_DAT4</vt:lpstr>
      <vt:lpstr>_DAT5</vt:lpstr>
      <vt:lpstr>_DAT6</vt:lpstr>
      <vt:lpstr>_DAT7</vt:lpstr>
      <vt:lpstr>_DAT8</vt:lpstr>
      <vt:lpstr>_DAT9</vt:lpstr>
      <vt:lpstr>DAT0</vt:lpstr>
      <vt:lpstr>表紙!Print_Area</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岡山県部数表</dc:title>
  <dc:creator>㈱ 山陽折込広告センター</dc:creator>
  <cp:keywords>EFDP_SPECIAL_DISCRIM_CODE=10</cp:keywords>
  <cp:lastModifiedBy>折込ネットワーク課</cp:lastModifiedBy>
  <cp:lastPrinted>2025-03-11T06:07:45Z</cp:lastPrinted>
  <dcterms:created xsi:type="dcterms:W3CDTF">1997-07-07T06:48:50Z</dcterms:created>
  <dcterms:modified xsi:type="dcterms:W3CDTF">2025-03-12T07:23:38Z</dcterms:modified>
</cp:coreProperties>
</file>