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hidePivotFieldList="1"/>
  <mc:AlternateContent xmlns:mc="http://schemas.openxmlformats.org/markup-compatibility/2006">
    <mc:Choice Requires="x15">
      <x15ac:absPath xmlns:x15ac="http://schemas.microsoft.com/office/spreadsheetml/2010/11/ac" url="\\172.24.2.11\kikaku\●松岡\_●松岡_HP作成更新関連\_☆★HPアップ\202510_香川県\"/>
    </mc:Choice>
  </mc:AlternateContent>
  <xr:revisionPtr revIDLastSave="0" documentId="8_{AC5FED6F-80BB-48F8-B6D9-D35ADAB80E3F}" xr6:coauthVersionLast="47" xr6:coauthVersionMax="47" xr10:uidLastSave="{00000000-0000-0000-0000-000000000000}"/>
  <bookViews>
    <workbookView xWindow="-120" yWindow="-120" windowWidth="29040" windowHeight="15840" tabRatio="874" xr2:uid="{00000000-000D-0000-FFFF-FFFF00000000}"/>
  </bookViews>
  <sheets>
    <sheet name="表紙" sheetId="9" r:id="rId1"/>
    <sheet name="郡市別" sheetId="10" r:id="rId2"/>
    <sheet name="高松1" sheetId="1" r:id="rId3"/>
    <sheet name="高松2" sheetId="2" r:id="rId4"/>
    <sheet name="木田・さぬき・東かがわ・小豆・香川" sheetId="7" r:id="rId5"/>
    <sheet name="綾歌・坂出･丸亀" sheetId="6" r:id="rId6"/>
    <sheet name="仲多度・善通寺・観音寺・三豊" sheetId="5" r:id="rId7"/>
    <sheet name="詳細料金" sheetId="22" r:id="rId8"/>
    <sheet name="島嶼部部数2023.4" sheetId="21" state="hidden" r:id="rId9"/>
  </sheets>
  <externalReferences>
    <externalReference r:id="rId10"/>
  </externalReferences>
  <definedNames>
    <definedName name="_xlnm.Print_Area" localSheetId="1">郡市別!$A$1:$U$54</definedName>
    <definedName name="_xlnm.Print_Area" localSheetId="7">詳細料金!$A$1:$U$64</definedName>
    <definedName name="_xlnm.Print_Titles" localSheetId="1">郡市別!$1:$4</definedName>
    <definedName name="_xlnm.Print_Titles" localSheetId="7">詳細料金!$1:$4</definedName>
    <definedName name="芦屋市折込部数">[1]宝塚・芦屋!$AE$34</definedName>
    <definedName name="芦屋市部数">[1]宝塚・芦屋!$AE$33</definedName>
    <definedName name="伊丹市折込部数">[1]伊丹・川西!$AE$25</definedName>
    <definedName name="伊丹市部数">[1]伊丹・川西!$AE$24</definedName>
    <definedName name="加古川市折込部数">[1]加古川・高砂!$AE$28</definedName>
    <definedName name="加古川市部数">[1]加古川・高砂!$AE$27</definedName>
    <definedName name="加西市折込部数">[1]小・加・西・多・加!$AE$41</definedName>
    <definedName name="加西市部数">[1]小・加・西・多・加!$AE$40</definedName>
    <definedName name="加東郡部数">[1]小・加・西・多・加!$AE$22</definedName>
    <definedName name="加東市折込部数">[1]小・加・西・多・加!$AE$23</definedName>
    <definedName name="高砂市折込部数">[1]加古川・高砂!$AE$38</definedName>
    <definedName name="高砂市部数">[1]加古川・高砂!$AE$37</definedName>
    <definedName name="佐用郡折込部数">[1]竜・相・赤・佐!$AE$40</definedName>
    <definedName name="佐用郡部数">[1]竜・相・赤・佐!$AE$39</definedName>
    <definedName name="三田市折込部数">[1]三田!$AE$25</definedName>
    <definedName name="三田市部数">[1]三田!$AE$24</definedName>
    <definedName name="三木市折込部数">[1]三木!$AE$21</definedName>
    <definedName name="三木市部数">[1]三木!$AE$20</definedName>
    <definedName name="宍粟市折込部数">[1]神・宍!$AE$32</definedName>
    <definedName name="宍粟市部数">[1]神・宍!$AE$31</definedName>
    <definedName name="篠山市部数">[1]篠山・丹波!$AE$24</definedName>
    <definedName name="洲本市折込部数">[1]淡・洲・南あわじ!$AE$28</definedName>
    <definedName name="洲本市部数">[1]淡・洲・南あわじ!$AE$27</definedName>
    <definedName name="小野市折込部数">[1]小・加・西・多・加!$AE$17</definedName>
    <definedName name="小野市部数">[1]小・加・西・多・加!$AE$16</definedName>
    <definedName name="神崎郡折込部数">[1]神・宍!$AE$25</definedName>
    <definedName name="神崎郡部数">[1]神・宍!$AE$24</definedName>
    <definedName name="須磨区折込部数">[1]須磨・垂水!$AE$25</definedName>
    <definedName name="須磨区部数">[1]須磨・垂水!$AE$24</definedName>
    <definedName name="垂水区折込部数">[1]須磨・垂水!$AE$40</definedName>
    <definedName name="垂水区部数">[1]須磨・垂水!$AE$39</definedName>
    <definedName name="西宮市部数">[1]西宮!$AE$39</definedName>
    <definedName name="西区折込部数">[1]西区・明石!$AE$25</definedName>
    <definedName name="西区部数">[1]西区・明石!$AE$24</definedName>
    <definedName name="西脇市折込部数">[1]小・加・西・多・加!$AE$28</definedName>
    <definedName name="西脇市部数">[1]小・加・西・多・加!$AE$27</definedName>
    <definedName name="赤穂市折込部数">[1]竜・相・赤・佐!$AE$32</definedName>
    <definedName name="赤穂市部数">[1]竜・相・赤・佐!$AE$31</definedName>
    <definedName name="川西市折込部数">[1]伊丹・川西!$AE$40</definedName>
    <definedName name="川西市部数">[1]伊丹・川西!$AE$39</definedName>
    <definedName name="川辺郡折込部数">[1]宝塚・芦屋!$AE$40</definedName>
    <definedName name="川辺郡部数">[1]宝塚・芦屋!$AE$39</definedName>
    <definedName name="相生市折込部数">[1]竜・相・赤・佐!$AE$25</definedName>
    <definedName name="相生市部数">[1]竜・相・赤・佐!$AE$24</definedName>
    <definedName name="多可郡折込部数">[1]小・加・西・多・加!$AE$35</definedName>
    <definedName name="多可郡部数">[1]小・加・西・多・加!$AE$34</definedName>
    <definedName name="丹波市部数">[1]篠山・丹波!$AE$39</definedName>
    <definedName name="淡路市折込部数">[1]淡・洲・南あわじ!$AE$22</definedName>
    <definedName name="淡路市部数">[1]淡・洲・南あわじ!$AE$21</definedName>
    <definedName name="中央区部数">[1]中央・兵庫!$AE$24</definedName>
    <definedName name="朝来市部数">[1]朝・養・美!$AE$20</definedName>
    <definedName name="長田区部数">[1]北・長田!$AE$39</definedName>
    <definedName name="東灘区折込部数">[1]東灘・灘!$AE$24</definedName>
    <definedName name="東灘区部数">[1]東灘・灘!$AE$23</definedName>
    <definedName name="灘区折込部数">[1]東灘・灘!$AE$38</definedName>
    <definedName name="灘区部数">[1]東灘・灘!$AE$37</definedName>
    <definedName name="南あわじ市折込部数">[1]淡・洲・南あわじ!$AE$40</definedName>
    <definedName name="南あわじ市部数">[1]淡・洲・南あわじ!$AE$39</definedName>
    <definedName name="尼崎市折込部数">[1]尼崎市!$AE$41</definedName>
    <definedName name="尼崎市部数">[1]尼崎市!$AE$40</definedName>
    <definedName name="美方郡部数">[1]朝・養・美!$AE$45</definedName>
    <definedName name="姫路市折込部数">[1]姫路!$AE$42</definedName>
    <definedName name="姫路市部数">[1]姫路!$AE$41</definedName>
    <definedName name="兵庫区部数">[1]中央・兵庫!$AE$39</definedName>
    <definedName name="宝塚市折込部数">[1]宝塚・芦屋!$AE$24</definedName>
    <definedName name="宝塚市部数">[1]宝塚・芦屋!$AE$23</definedName>
    <definedName name="豊岡市折込部数">[1]豊岡!$AE$26</definedName>
    <definedName name="豊岡市部数">[1]豊岡!$AE$25</definedName>
    <definedName name="北区部数">[1]北・長田!$AE$24</definedName>
    <definedName name="明石市折込部数">[1]西区・明石!$AE$42</definedName>
    <definedName name="明石市部数">[1]西区・明石!$AE$41</definedName>
    <definedName name="養父市部数">[1]朝・養・美!$AE$31</definedName>
    <definedName name="竜野市折込部数">[1]竜・相・赤・佐!$AE$19</definedName>
    <definedName name="竜野市部数">[1]竜・相・赤・佐!$AE$18</definedName>
  </definedNames>
  <calcPr calcId="181029"/>
  <fileRecoveryPr autoRecover="0"/>
</workbook>
</file>

<file path=xl/calcChain.xml><?xml version="1.0" encoding="utf-8"?>
<calcChain xmlns="http://schemas.openxmlformats.org/spreadsheetml/2006/main">
  <c r="T39" i="7" l="1"/>
  <c r="S55" i="22" l="1"/>
  <c r="Q55" i="22"/>
  <c r="O55" i="22"/>
  <c r="M55" i="22"/>
  <c r="R20" i="22"/>
  <c r="B20" i="22"/>
  <c r="AA39" i="5" l="1"/>
  <c r="N17" i="22" s="1"/>
  <c r="C42" i="7" l="1"/>
  <c r="K35" i="6" l="1"/>
  <c r="F11" i="22" s="1"/>
  <c r="O31" i="1" l="1"/>
  <c r="K25" i="7" l="1"/>
  <c r="K31" i="7"/>
  <c r="AA25" i="7"/>
  <c r="G25" i="7"/>
  <c r="G31" i="7"/>
  <c r="O25" i="7"/>
  <c r="O31" i="7"/>
  <c r="AA31" i="7"/>
  <c r="L20" i="1"/>
  <c r="L31" i="1"/>
  <c r="L15" i="2"/>
  <c r="L22" i="2"/>
  <c r="L29" i="2"/>
  <c r="L37" i="1"/>
  <c r="L33" i="2"/>
  <c r="L11" i="7"/>
  <c r="G19" i="22" s="1"/>
  <c r="L25" i="7"/>
  <c r="L31" i="7"/>
  <c r="G16" i="22" s="1"/>
  <c r="L12" i="6"/>
  <c r="L16" i="6"/>
  <c r="L24" i="6"/>
  <c r="G12" i="22" s="1"/>
  <c r="L35" i="6"/>
  <c r="L14" i="5"/>
  <c r="G22" i="22" s="1"/>
  <c r="L20" i="5"/>
  <c r="G13" i="22" s="1"/>
  <c r="L27" i="5"/>
  <c r="L39" i="5"/>
  <c r="G17" i="22" s="1"/>
  <c r="P16" i="6"/>
  <c r="P14" i="5"/>
  <c r="P20" i="5"/>
  <c r="AB20" i="1"/>
  <c r="AB31" i="1"/>
  <c r="AB15" i="2"/>
  <c r="AB22" i="2"/>
  <c r="AB29" i="2"/>
  <c r="AB37" i="1"/>
  <c r="AB33" i="2"/>
  <c r="AB11" i="7"/>
  <c r="AB25" i="7"/>
  <c r="AB12" i="6"/>
  <c r="AB16" i="6"/>
  <c r="AB24" i="6"/>
  <c r="O12" i="22" s="1"/>
  <c r="AB35" i="6"/>
  <c r="AB20" i="5"/>
  <c r="AB31" i="7"/>
  <c r="L39" i="7"/>
  <c r="T20" i="1"/>
  <c r="T31" i="1"/>
  <c r="T15" i="2"/>
  <c r="T22" i="2"/>
  <c r="T11" i="7"/>
  <c r="K19" i="22" s="1"/>
  <c r="AB39" i="7"/>
  <c r="D20" i="1"/>
  <c r="D31" i="1"/>
  <c r="D15" i="2"/>
  <c r="D22" i="2"/>
  <c r="D29" i="2"/>
  <c r="D37" i="1"/>
  <c r="D33" i="2"/>
  <c r="D11" i="7"/>
  <c r="C19" i="22" s="1"/>
  <c r="D42" i="7"/>
  <c r="P33" i="2"/>
  <c r="D31" i="7"/>
  <c r="C16" i="22" s="1"/>
  <c r="P31" i="7"/>
  <c r="D39" i="7"/>
  <c r="D24" i="6"/>
  <c r="D35" i="6"/>
  <c r="D14" i="5"/>
  <c r="C22" i="22" s="1"/>
  <c r="D20" i="5"/>
  <c r="P24" i="6"/>
  <c r="T35" i="6"/>
  <c r="D27" i="5"/>
  <c r="C14" i="22" s="1"/>
  <c r="D39" i="5"/>
  <c r="C17" i="22" s="1"/>
  <c r="H20" i="1"/>
  <c r="H31" i="1"/>
  <c r="H15" i="2"/>
  <c r="H22" i="2"/>
  <c r="H29" i="2"/>
  <c r="H37" i="1"/>
  <c r="H33" i="2"/>
  <c r="H11" i="7"/>
  <c r="E19" i="22" s="1"/>
  <c r="H25" i="7"/>
  <c r="H31" i="7"/>
  <c r="H39" i="7"/>
  <c r="H12" i="6"/>
  <c r="H16" i="6"/>
  <c r="H24" i="6"/>
  <c r="H35" i="6"/>
  <c r="E11" i="22" s="1"/>
  <c r="H14" i="5"/>
  <c r="H20" i="5"/>
  <c r="H27" i="5"/>
  <c r="H39" i="5"/>
  <c r="P20" i="1"/>
  <c r="P31" i="1"/>
  <c r="P15" i="2"/>
  <c r="P29" i="2"/>
  <c r="P11" i="7"/>
  <c r="I19" i="22" s="1"/>
  <c r="C31" i="7"/>
  <c r="AA37" i="1"/>
  <c r="O22" i="2"/>
  <c r="O15" i="2"/>
  <c r="O20" i="1"/>
  <c r="O37" i="1"/>
  <c r="O29" i="2"/>
  <c r="O33" i="2"/>
  <c r="O27" i="5"/>
  <c r="C27" i="5"/>
  <c r="B14" i="22" s="1"/>
  <c r="C39" i="5"/>
  <c r="C37" i="1"/>
  <c r="G37" i="1"/>
  <c r="K37" i="1"/>
  <c r="P37" i="1"/>
  <c r="AA20" i="1"/>
  <c r="AA33" i="2"/>
  <c r="AA31" i="1"/>
  <c r="AA15" i="2"/>
  <c r="AA22" i="2"/>
  <c r="AA29" i="2"/>
  <c r="AA11" i="7"/>
  <c r="AA16" i="6"/>
  <c r="AA12" i="6"/>
  <c r="AA24" i="6"/>
  <c r="AA35" i="6"/>
  <c r="AA20" i="5"/>
  <c r="C12" i="6"/>
  <c r="S11" i="7"/>
  <c r="O24" i="6"/>
  <c r="K24" i="6"/>
  <c r="G24" i="6"/>
  <c r="D12" i="22" s="1"/>
  <c r="C24" i="6"/>
  <c r="C15" i="2"/>
  <c r="G22" i="2"/>
  <c r="K31" i="1"/>
  <c r="O39" i="5"/>
  <c r="G15" i="2"/>
  <c r="G31" i="1"/>
  <c r="C20" i="1"/>
  <c r="C31" i="1"/>
  <c r="C22" i="2"/>
  <c r="C29" i="2"/>
  <c r="C33" i="2"/>
  <c r="C11" i="7"/>
  <c r="B20" i="10"/>
  <c r="R20" i="10" s="1"/>
  <c r="C39" i="7"/>
  <c r="C35" i="6"/>
  <c r="C14" i="5"/>
  <c r="C20" i="5"/>
  <c r="S35" i="6"/>
  <c r="G20" i="1"/>
  <c r="G29" i="2"/>
  <c r="G33" i="2"/>
  <c r="G11" i="7"/>
  <c r="G39" i="7"/>
  <c r="G16" i="6"/>
  <c r="G12" i="6"/>
  <c r="G35" i="6"/>
  <c r="D11" i="22" s="1"/>
  <c r="G14" i="5"/>
  <c r="G20" i="5"/>
  <c r="D13" i="22" s="1"/>
  <c r="G27" i="5"/>
  <c r="D14" i="22" s="1"/>
  <c r="G39" i="5"/>
  <c r="K20" i="1"/>
  <c r="K15" i="2"/>
  <c r="K22" i="2"/>
  <c r="K29" i="2"/>
  <c r="K33" i="2"/>
  <c r="K11" i="7"/>
  <c r="K12" i="6"/>
  <c r="K16" i="6"/>
  <c r="K14" i="5"/>
  <c r="K20" i="5"/>
  <c r="K27" i="5"/>
  <c r="K39" i="5"/>
  <c r="O16" i="6"/>
  <c r="O14" i="5"/>
  <c r="O20" i="5"/>
  <c r="K39" i="7"/>
  <c r="S20" i="1"/>
  <c r="S31" i="1"/>
  <c r="S15" i="2"/>
  <c r="S22" i="2"/>
  <c r="S39" i="7"/>
  <c r="AA39" i="7"/>
  <c r="P27" i="5"/>
  <c r="O11" i="7"/>
  <c r="P22" i="2"/>
  <c r="AB2" i="5"/>
  <c r="AA14" i="5"/>
  <c r="AB14" i="5"/>
  <c r="S27" i="5"/>
  <c r="AA27" i="5"/>
  <c r="T27" i="5"/>
  <c r="AB27" i="5"/>
  <c r="N17" i="10"/>
  <c r="P39" i="5"/>
  <c r="AB39" i="5"/>
  <c r="AB2" i="6"/>
  <c r="O12" i="6"/>
  <c r="C16" i="6"/>
  <c r="D12" i="6"/>
  <c r="D16" i="6"/>
  <c r="P12" i="6"/>
  <c r="O35" i="6"/>
  <c r="P35" i="6"/>
  <c r="AB2" i="7"/>
  <c r="C25" i="7"/>
  <c r="D25" i="7"/>
  <c r="P25" i="7"/>
  <c r="O39" i="7"/>
  <c r="P39" i="7"/>
  <c r="I18" i="22" s="1"/>
  <c r="AB2" i="2"/>
  <c r="E11" i="10"/>
  <c r="G13" i="10"/>
  <c r="H17" i="10" l="1"/>
  <c r="H17" i="22"/>
  <c r="F17" i="10"/>
  <c r="F17" i="22"/>
  <c r="D17" i="10"/>
  <c r="D17" i="22"/>
  <c r="B17" i="10"/>
  <c r="B17" i="22"/>
  <c r="H14" i="10"/>
  <c r="H14" i="22"/>
  <c r="J14" i="10"/>
  <c r="J14" i="22"/>
  <c r="F14" i="10"/>
  <c r="F14" i="22"/>
  <c r="R14" i="22" s="1"/>
  <c r="N14" i="10"/>
  <c r="N14" i="22"/>
  <c r="H13" i="10"/>
  <c r="H13" i="22"/>
  <c r="B13" i="10"/>
  <c r="B13" i="22"/>
  <c r="F13" i="10"/>
  <c r="F13" i="22"/>
  <c r="N13" i="10"/>
  <c r="N13" i="22"/>
  <c r="N22" i="10"/>
  <c r="N22" i="22"/>
  <c r="H22" i="10"/>
  <c r="H22" i="22"/>
  <c r="B22" i="10"/>
  <c r="B22" i="22"/>
  <c r="F22" i="10"/>
  <c r="F22" i="22"/>
  <c r="D22" i="10"/>
  <c r="D22" i="22"/>
  <c r="B11" i="10"/>
  <c r="B11" i="22"/>
  <c r="N11" i="10"/>
  <c r="N11" i="22"/>
  <c r="H11" i="10"/>
  <c r="H11" i="22"/>
  <c r="J11" i="10"/>
  <c r="J11" i="22"/>
  <c r="H12" i="10"/>
  <c r="H12" i="22"/>
  <c r="B12" i="10"/>
  <c r="B12" i="22"/>
  <c r="R12" i="22" s="1"/>
  <c r="N12" i="10"/>
  <c r="N12" i="22"/>
  <c r="O12" i="10"/>
  <c r="F12" i="10"/>
  <c r="F12" i="22"/>
  <c r="N18" i="10"/>
  <c r="N18" i="22"/>
  <c r="J18" i="10"/>
  <c r="J18" i="22"/>
  <c r="D18" i="10"/>
  <c r="D18" i="22"/>
  <c r="H18" i="10"/>
  <c r="H18" i="22"/>
  <c r="F18" i="10"/>
  <c r="F18" i="22"/>
  <c r="B18" i="10"/>
  <c r="R18" i="10" s="1"/>
  <c r="B18" i="22"/>
  <c r="R18" i="22" s="1"/>
  <c r="J55" i="22" s="1"/>
  <c r="N15" i="10"/>
  <c r="N15" i="22"/>
  <c r="H15" i="10"/>
  <c r="H15" i="22"/>
  <c r="D15" i="10"/>
  <c r="D15" i="22"/>
  <c r="B15" i="10"/>
  <c r="R15" i="10" s="1"/>
  <c r="B15" i="22"/>
  <c r="F15" i="10"/>
  <c r="F15" i="22"/>
  <c r="N19" i="10"/>
  <c r="N19" i="22"/>
  <c r="F19" i="10"/>
  <c r="F19" i="22"/>
  <c r="B19" i="10"/>
  <c r="B19" i="22"/>
  <c r="J19" i="10"/>
  <c r="J19" i="22"/>
  <c r="H19" i="10"/>
  <c r="H19" i="22"/>
  <c r="D19" i="10"/>
  <c r="R19" i="10" s="1"/>
  <c r="D19" i="22"/>
  <c r="H16" i="10"/>
  <c r="H16" i="22"/>
  <c r="B16" i="10"/>
  <c r="B16" i="22"/>
  <c r="F16" i="10"/>
  <c r="F16" i="22"/>
  <c r="N16" i="10"/>
  <c r="N16" i="22"/>
  <c r="D16" i="10"/>
  <c r="R16" i="10" s="1"/>
  <c r="D16" i="22"/>
  <c r="O22" i="10"/>
  <c r="O22" i="22"/>
  <c r="O13" i="10"/>
  <c r="O13" i="22"/>
  <c r="O17" i="10"/>
  <c r="O17" i="22"/>
  <c r="O14" i="10"/>
  <c r="O14" i="22"/>
  <c r="K14" i="10"/>
  <c r="K14" i="22"/>
  <c r="I22" i="10"/>
  <c r="I22" i="22"/>
  <c r="S22" i="22" s="1"/>
  <c r="I13" i="10"/>
  <c r="I13" i="22"/>
  <c r="I14" i="10"/>
  <c r="I14" i="22"/>
  <c r="I17" i="10"/>
  <c r="I17" i="22"/>
  <c r="G14" i="10"/>
  <c r="G14" i="22"/>
  <c r="S14" i="22" s="1"/>
  <c r="E22" i="10"/>
  <c r="E22" i="22"/>
  <c r="E13" i="10"/>
  <c r="E13" i="22"/>
  <c r="E14" i="10"/>
  <c r="E14" i="22"/>
  <c r="E17" i="10"/>
  <c r="E17" i="22"/>
  <c r="S17" i="22"/>
  <c r="C14" i="10"/>
  <c r="C13" i="10"/>
  <c r="C13" i="22"/>
  <c r="O11" i="10"/>
  <c r="O11" i="22"/>
  <c r="K11" i="10"/>
  <c r="K11" i="22"/>
  <c r="I11" i="10"/>
  <c r="I11" i="22"/>
  <c r="I12" i="10"/>
  <c r="I12" i="22"/>
  <c r="G12" i="10"/>
  <c r="G11" i="10"/>
  <c r="G11" i="22"/>
  <c r="E12" i="10"/>
  <c r="E12" i="22"/>
  <c r="C11" i="10"/>
  <c r="C11" i="22"/>
  <c r="C12" i="10"/>
  <c r="S12" i="10" s="1"/>
  <c r="C12" i="22"/>
  <c r="S12" i="22" s="1"/>
  <c r="O18" i="10"/>
  <c r="O18" i="22"/>
  <c r="O16" i="10"/>
  <c r="O16" i="22"/>
  <c r="O15" i="10"/>
  <c r="O15" i="22"/>
  <c r="O19" i="10"/>
  <c r="O19" i="22"/>
  <c r="S19" i="22" s="1"/>
  <c r="K18" i="10"/>
  <c r="K18" i="22"/>
  <c r="I16" i="10"/>
  <c r="I16" i="22"/>
  <c r="I15" i="10"/>
  <c r="I15" i="22"/>
  <c r="G18" i="10"/>
  <c r="G18" i="22"/>
  <c r="G15" i="10"/>
  <c r="G15" i="22"/>
  <c r="E18" i="10"/>
  <c r="E18" i="22"/>
  <c r="E16" i="10"/>
  <c r="E16" i="22"/>
  <c r="E15" i="10"/>
  <c r="E15" i="22"/>
  <c r="P40" i="7"/>
  <c r="C20" i="22"/>
  <c r="S20" i="22" s="1"/>
  <c r="C18" i="10"/>
  <c r="C18" i="22"/>
  <c r="C15" i="10"/>
  <c r="C15" i="22"/>
  <c r="AA17" i="6"/>
  <c r="C17" i="6"/>
  <c r="P6" i="2"/>
  <c r="P17" i="6"/>
  <c r="O17" i="6"/>
  <c r="L17" i="6"/>
  <c r="L13" i="6"/>
  <c r="P25" i="6"/>
  <c r="P13" i="6"/>
  <c r="P18" i="6"/>
  <c r="AB17" i="6"/>
  <c r="P7" i="6"/>
  <c r="P32" i="7"/>
  <c r="P6" i="7"/>
  <c r="P23" i="2"/>
  <c r="P30" i="2"/>
  <c r="P16" i="2"/>
  <c r="P32" i="1"/>
  <c r="P21" i="1"/>
  <c r="L34" i="2"/>
  <c r="P7" i="1"/>
  <c r="L21" i="1"/>
  <c r="P26" i="7"/>
  <c r="C20" i="10"/>
  <c r="S20" i="10" s="1"/>
  <c r="E19" i="10"/>
  <c r="L26" i="7"/>
  <c r="G17" i="6"/>
  <c r="K17" i="6"/>
  <c r="P28" i="5"/>
  <c r="L12" i="7"/>
  <c r="L23" i="2"/>
  <c r="L15" i="5"/>
  <c r="I18" i="10"/>
  <c r="L32" i="7"/>
  <c r="L25" i="6"/>
  <c r="F11" i="10"/>
  <c r="L7" i="1"/>
  <c r="L21" i="5"/>
  <c r="L6" i="5"/>
  <c r="D34" i="2"/>
  <c r="T34" i="2"/>
  <c r="K34" i="2"/>
  <c r="H17" i="6"/>
  <c r="G34" i="2"/>
  <c r="D10" i="22" s="1"/>
  <c r="L30" i="2"/>
  <c r="L16" i="2"/>
  <c r="C34" i="2"/>
  <c r="L6" i="2"/>
  <c r="AA34" i="2"/>
  <c r="L32" i="1"/>
  <c r="O34" i="2"/>
  <c r="R22" i="10"/>
  <c r="R17" i="10"/>
  <c r="D17" i="6"/>
  <c r="S34" i="2"/>
  <c r="H34" i="2"/>
  <c r="AB34" i="2"/>
  <c r="J48" i="10"/>
  <c r="G22" i="10"/>
  <c r="C22" i="10"/>
  <c r="K19" i="10"/>
  <c r="I19" i="10"/>
  <c r="G19" i="10"/>
  <c r="C19" i="10"/>
  <c r="G17" i="10"/>
  <c r="C17" i="10"/>
  <c r="G16" i="10"/>
  <c r="C16" i="10"/>
  <c r="D14" i="10"/>
  <c r="B14" i="10"/>
  <c r="D13" i="10"/>
  <c r="D12" i="10"/>
  <c r="D11" i="10"/>
  <c r="P34" i="2"/>
  <c r="L40" i="7"/>
  <c r="P12" i="7"/>
  <c r="L6" i="7"/>
  <c r="L18" i="6"/>
  <c r="L7" i="6"/>
  <c r="L28" i="5"/>
  <c r="P21" i="5"/>
  <c r="P15" i="5"/>
  <c r="P6" i="5"/>
  <c r="R17" i="22" l="1"/>
  <c r="R13" i="22"/>
  <c r="R13" i="10"/>
  <c r="R22" i="22"/>
  <c r="R11" i="22"/>
  <c r="R12" i="10"/>
  <c r="B21" i="10"/>
  <c r="B21" i="22"/>
  <c r="D21" i="10"/>
  <c r="D21" i="22"/>
  <c r="R21" i="22" s="1"/>
  <c r="F21" i="10"/>
  <c r="F21" i="22"/>
  <c r="H21" i="10"/>
  <c r="H21" i="22"/>
  <c r="N21" i="10"/>
  <c r="N21" i="22"/>
  <c r="K48" i="22"/>
  <c r="O48" i="22" s="1"/>
  <c r="J48" i="22"/>
  <c r="R15" i="22"/>
  <c r="R19" i="22"/>
  <c r="N10" i="10"/>
  <c r="N10" i="22"/>
  <c r="N23" i="22" s="1"/>
  <c r="F10" i="10"/>
  <c r="F23" i="10" s="1"/>
  <c r="F10" i="22"/>
  <c r="F23" i="22" s="1"/>
  <c r="J10" i="10"/>
  <c r="J23" i="10" s="1"/>
  <c r="J10" i="22"/>
  <c r="J23" i="22" s="1"/>
  <c r="H10" i="10"/>
  <c r="H10" i="22"/>
  <c r="B10" i="10"/>
  <c r="B10" i="22"/>
  <c r="R16" i="22"/>
  <c r="S13" i="10"/>
  <c r="S13" i="22"/>
  <c r="S14" i="10"/>
  <c r="S11" i="10"/>
  <c r="O21" i="10"/>
  <c r="O21" i="22"/>
  <c r="S11" i="22"/>
  <c r="I21" i="10"/>
  <c r="I21" i="22"/>
  <c r="G21" i="10"/>
  <c r="G21" i="22"/>
  <c r="E21" i="10"/>
  <c r="E21" i="22"/>
  <c r="C21" i="10"/>
  <c r="C21" i="22"/>
  <c r="S16" i="22"/>
  <c r="S48" i="22"/>
  <c r="Q48" i="22"/>
  <c r="K48" i="10"/>
  <c r="M48" i="10" s="1"/>
  <c r="S18" i="22"/>
  <c r="K55" i="22" s="1"/>
  <c r="S15" i="22"/>
  <c r="S15" i="10"/>
  <c r="O10" i="10"/>
  <c r="O10" i="22"/>
  <c r="K10" i="10"/>
  <c r="K10" i="22"/>
  <c r="K23" i="22" s="1"/>
  <c r="I10" i="10"/>
  <c r="I23" i="10" s="1"/>
  <c r="I10" i="22"/>
  <c r="I23" i="22" s="1"/>
  <c r="G10" i="10"/>
  <c r="G10" i="22"/>
  <c r="G23" i="22" s="1"/>
  <c r="E10" i="10"/>
  <c r="E10" i="22"/>
  <c r="C10" i="10"/>
  <c r="C23" i="10" s="1"/>
  <c r="C10" i="22"/>
  <c r="N23" i="10"/>
  <c r="P6" i="6"/>
  <c r="P6" i="1"/>
  <c r="S22" i="10"/>
  <c r="B23" i="10"/>
  <c r="S18" i="10"/>
  <c r="K23" i="10"/>
  <c r="R21" i="10"/>
  <c r="L6" i="6"/>
  <c r="L6" i="1"/>
  <c r="D10" i="10"/>
  <c r="R14" i="10"/>
  <c r="S16" i="10"/>
  <c r="R11" i="10"/>
  <c r="S17" i="10"/>
  <c r="S19" i="10"/>
  <c r="M48" i="22" l="1"/>
  <c r="O23" i="10"/>
  <c r="O23" i="22"/>
  <c r="S21" i="10"/>
  <c r="D23" i="22"/>
  <c r="J46" i="22" s="1"/>
  <c r="J50" i="22" s="1"/>
  <c r="H23" i="22"/>
  <c r="H23" i="10"/>
  <c r="J59" i="22"/>
  <c r="R10" i="22"/>
  <c r="R23" i="22" s="1"/>
  <c r="B23" i="22"/>
  <c r="G23" i="10"/>
  <c r="S21" i="22"/>
  <c r="S48" i="10"/>
  <c r="O48" i="10"/>
  <c r="Q48" i="10"/>
  <c r="K46" i="10"/>
  <c r="M46" i="10" s="1"/>
  <c r="M50" i="10" s="1"/>
  <c r="E23" i="10"/>
  <c r="K59" i="22"/>
  <c r="E23" i="22"/>
  <c r="K46" i="22"/>
  <c r="S10" i="10"/>
  <c r="S23" i="10" s="1"/>
  <c r="C23" i="22"/>
  <c r="S10" i="22"/>
  <c r="R10" i="10"/>
  <c r="R23" i="10" s="1"/>
  <c r="J42" i="10"/>
  <c r="J44" i="10" s="1"/>
  <c r="K42" i="10"/>
  <c r="S42" i="10" s="1"/>
  <c r="S44" i="10" s="1"/>
  <c r="D23" i="10"/>
  <c r="J46" i="10" s="1"/>
  <c r="J50" i="10" s="1"/>
  <c r="J42" i="22" l="1"/>
  <c r="J44" i="22" s="1"/>
  <c r="J57" i="22"/>
  <c r="S23" i="22"/>
  <c r="Q59" i="22"/>
  <c r="S59" i="22"/>
  <c r="O59" i="22"/>
  <c r="M59" i="22"/>
  <c r="K50" i="22"/>
  <c r="S46" i="22"/>
  <c r="S50" i="22" s="1"/>
  <c r="Q46" i="22"/>
  <c r="Q50" i="22" s="1"/>
  <c r="M46" i="22"/>
  <c r="M50" i="22" s="1"/>
  <c r="O46" i="22"/>
  <c r="O50" i="22" s="1"/>
  <c r="K57" i="22"/>
  <c r="K42" i="22"/>
  <c r="O42" i="10"/>
  <c r="O44" i="10" s="1"/>
  <c r="J52" i="10"/>
  <c r="K44" i="10"/>
  <c r="Q42" i="10"/>
  <c r="Q44" i="10" s="1"/>
  <c r="M42" i="10"/>
  <c r="M44" i="10" s="1"/>
  <c r="O46" i="10"/>
  <c r="O50" i="10" s="1"/>
  <c r="K50" i="10"/>
  <c r="Q46" i="10"/>
  <c r="Q50" i="10" s="1"/>
  <c r="S46" i="10"/>
  <c r="S50" i="10" s="1"/>
  <c r="S52" i="10" s="1"/>
  <c r="J52" i="22" l="1"/>
  <c r="J63" i="22"/>
  <c r="O52" i="10"/>
  <c r="O42" i="22"/>
  <c r="O44" i="22" s="1"/>
  <c r="K44" i="22"/>
  <c r="K63" i="22" s="1"/>
  <c r="M42" i="22"/>
  <c r="M44" i="22" s="1"/>
  <c r="Q42" i="22"/>
  <c r="Q44" i="22" s="1"/>
  <c r="S42" i="22"/>
  <c r="S44" i="22" s="1"/>
  <c r="S57" i="22"/>
  <c r="S61" i="22" s="1"/>
  <c r="Q57" i="22"/>
  <c r="Q61" i="22" s="1"/>
  <c r="M57" i="22"/>
  <c r="M61" i="22" s="1"/>
  <c r="O57" i="22"/>
  <c r="O61" i="22" s="1"/>
  <c r="M52" i="10"/>
  <c r="Q52" i="10"/>
  <c r="K52" i="10"/>
  <c r="M63" i="22" l="1"/>
  <c r="S63" i="22"/>
  <c r="O63" i="22"/>
  <c r="Q63" i="22"/>
  <c r="K52" i="22"/>
  <c r="O52" i="22"/>
  <c r="Q52" i="22"/>
  <c r="S52" i="22"/>
  <c r="M52" i="22"/>
</calcChain>
</file>

<file path=xl/sharedStrings.xml><?xml version="1.0" encoding="utf-8"?>
<sst xmlns="http://schemas.openxmlformats.org/spreadsheetml/2006/main" count="1395" uniqueCount="853">
  <si>
    <t>善通寺(朝)</t>
    <rPh sb="0" eb="3">
      <t>ゼンツウジ</t>
    </rPh>
    <rPh sb="4" eb="5">
      <t>アサ</t>
    </rPh>
    <phoneticPr fontId="12"/>
  </si>
  <si>
    <t>平木*</t>
    <rPh sb="0" eb="2">
      <t>ヒラキ</t>
    </rPh>
    <phoneticPr fontId="12"/>
  </si>
  <si>
    <t>部数</t>
  </si>
  <si>
    <t>折込数</t>
  </si>
  <si>
    <t>読 売</t>
  </si>
  <si>
    <t>観音寺南</t>
    <rPh sb="0" eb="3">
      <t>カンノンジ</t>
    </rPh>
    <rPh sb="3" eb="4">
      <t>ミナミ</t>
    </rPh>
    <phoneticPr fontId="12"/>
  </si>
  <si>
    <t>琴南</t>
    <rPh sb="0" eb="1">
      <t>コト</t>
    </rPh>
    <rPh sb="1" eb="2">
      <t>ミナミ</t>
    </rPh>
    <phoneticPr fontId="12"/>
  </si>
  <si>
    <t>円座</t>
    <rPh sb="0" eb="1">
      <t>エン</t>
    </rPh>
    <rPh sb="1" eb="2">
      <t>ザ</t>
    </rPh>
    <phoneticPr fontId="12"/>
  </si>
  <si>
    <t>頁</t>
  </si>
  <si>
    <t>木太</t>
    <rPh sb="0" eb="1">
      <t>キ</t>
    </rPh>
    <rPh sb="1" eb="2">
      <t>フト</t>
    </rPh>
    <phoneticPr fontId="12"/>
  </si>
  <si>
    <t>善</t>
    <rPh sb="0" eb="1">
      <t>ゼンツウジ</t>
    </rPh>
    <phoneticPr fontId="12"/>
  </si>
  <si>
    <t>通</t>
    <rPh sb="0" eb="1">
      <t>ツウ</t>
    </rPh>
    <phoneticPr fontId="12"/>
  </si>
  <si>
    <t>寺</t>
    <rPh sb="0" eb="1">
      <t>テラ</t>
    </rPh>
    <phoneticPr fontId="12"/>
  </si>
  <si>
    <t>市</t>
    <rPh sb="0" eb="1">
      <t>シ</t>
    </rPh>
    <phoneticPr fontId="12"/>
  </si>
  <si>
    <t>仲</t>
    <rPh sb="0" eb="1">
      <t>ナカ</t>
    </rPh>
    <phoneticPr fontId="12"/>
  </si>
  <si>
    <t>多</t>
    <rPh sb="0" eb="1">
      <t>タ</t>
    </rPh>
    <phoneticPr fontId="12"/>
  </si>
  <si>
    <t>度</t>
    <rPh sb="0" eb="1">
      <t>ド</t>
    </rPh>
    <phoneticPr fontId="12"/>
  </si>
  <si>
    <t>郡</t>
    <rPh sb="0" eb="1">
      <t>グン</t>
    </rPh>
    <phoneticPr fontId="12"/>
  </si>
  <si>
    <t>観</t>
    <rPh sb="0" eb="1">
      <t>カン</t>
    </rPh>
    <phoneticPr fontId="12"/>
  </si>
  <si>
    <t>音</t>
    <rPh sb="0" eb="1">
      <t>オト</t>
    </rPh>
    <phoneticPr fontId="12"/>
  </si>
  <si>
    <t>寺</t>
    <rPh sb="0" eb="1">
      <t>ジ</t>
    </rPh>
    <phoneticPr fontId="12"/>
  </si>
  <si>
    <t>市</t>
    <rPh sb="0" eb="1">
      <t>シ</t>
    </rPh>
    <phoneticPr fontId="12"/>
  </si>
  <si>
    <t>三</t>
    <rPh sb="0" eb="1">
      <t>サン</t>
    </rPh>
    <phoneticPr fontId="12"/>
  </si>
  <si>
    <t>観音寺北</t>
    <rPh sb="0" eb="3">
      <t>カンノンジ</t>
    </rPh>
    <rPh sb="3" eb="4">
      <t>キタ</t>
    </rPh>
    <phoneticPr fontId="12"/>
  </si>
  <si>
    <t>豊</t>
    <rPh sb="0" eb="1">
      <t>トヨ</t>
    </rPh>
    <phoneticPr fontId="12"/>
  </si>
  <si>
    <t>仁尾</t>
    <rPh sb="0" eb="2">
      <t>ニオ</t>
    </rPh>
    <phoneticPr fontId="12"/>
  </si>
  <si>
    <t>坂</t>
    <rPh sb="0" eb="1">
      <t>サカ</t>
    </rPh>
    <phoneticPr fontId="12"/>
  </si>
  <si>
    <t>出</t>
    <rPh sb="0" eb="1">
      <t>デ</t>
    </rPh>
    <phoneticPr fontId="12"/>
  </si>
  <si>
    <t>丸</t>
    <rPh sb="0" eb="1">
      <t>マル</t>
    </rPh>
    <phoneticPr fontId="12"/>
  </si>
  <si>
    <t>亀</t>
    <rPh sb="0" eb="1">
      <t>カメ</t>
    </rPh>
    <phoneticPr fontId="12"/>
  </si>
  <si>
    <t>市</t>
    <rPh sb="0" eb="1">
      <t>シ</t>
    </rPh>
    <phoneticPr fontId="12"/>
  </si>
  <si>
    <t>国分寺西</t>
    <rPh sb="0" eb="3">
      <t>コクブンジ</t>
    </rPh>
    <rPh sb="3" eb="4">
      <t>ニシ</t>
    </rPh>
    <phoneticPr fontId="12"/>
  </si>
  <si>
    <t>塩江</t>
    <rPh sb="0" eb="1">
      <t>シオ</t>
    </rPh>
    <rPh sb="1" eb="2">
      <t>エ</t>
    </rPh>
    <phoneticPr fontId="12"/>
  </si>
  <si>
    <t>高</t>
    <rPh sb="0" eb="1">
      <t>タカ</t>
    </rPh>
    <phoneticPr fontId="12"/>
  </si>
  <si>
    <t>松</t>
    <rPh sb="0" eb="1">
      <t>マツ</t>
    </rPh>
    <phoneticPr fontId="12"/>
  </si>
  <si>
    <t>牟礼</t>
    <rPh sb="0" eb="2">
      <t>ムレ</t>
    </rPh>
    <phoneticPr fontId="12"/>
  </si>
  <si>
    <t>三木西部</t>
    <rPh sb="0" eb="2">
      <t>ミキ</t>
    </rPh>
    <rPh sb="2" eb="4">
      <t>セイブ</t>
    </rPh>
    <phoneticPr fontId="12"/>
  </si>
  <si>
    <t>高松南部</t>
    <rPh sb="0" eb="2">
      <t>タカマツ</t>
    </rPh>
    <rPh sb="2" eb="4">
      <t>ナンブ</t>
    </rPh>
    <phoneticPr fontId="12"/>
  </si>
  <si>
    <t>今里</t>
    <rPh sb="0" eb="2">
      <t>イマサト</t>
    </rPh>
    <phoneticPr fontId="12"/>
  </si>
  <si>
    <t>屋島</t>
    <rPh sb="0" eb="2">
      <t>ヤシマ</t>
    </rPh>
    <phoneticPr fontId="12"/>
  </si>
  <si>
    <t>四国新聞以外の直島地区は岡山管轄</t>
    <rPh sb="0" eb="4">
      <t>シコクシンブン</t>
    </rPh>
    <rPh sb="4" eb="6">
      <t>イガイ</t>
    </rPh>
    <rPh sb="7" eb="9">
      <t>ナオシマ</t>
    </rPh>
    <rPh sb="9" eb="11">
      <t>チク</t>
    </rPh>
    <rPh sb="12" eb="14">
      <t>オカヤマ</t>
    </rPh>
    <rPh sb="14" eb="16">
      <t>カンカツ</t>
    </rPh>
    <phoneticPr fontId="12"/>
  </si>
  <si>
    <t>前田</t>
    <rPh sb="0" eb="2">
      <t>マエダ</t>
    </rPh>
    <phoneticPr fontId="12"/>
  </si>
  <si>
    <t>広告主名</t>
    <rPh sb="0" eb="3">
      <t>コウコクヌシ</t>
    </rPh>
    <rPh sb="3" eb="4">
      <t>メイ</t>
    </rPh>
    <phoneticPr fontId="12"/>
  </si>
  <si>
    <t>広告内容・タイトル</t>
    <rPh sb="0" eb="2">
      <t>コウコク</t>
    </rPh>
    <rPh sb="2" eb="4">
      <t>ナイヨウ</t>
    </rPh>
    <phoneticPr fontId="12"/>
  </si>
  <si>
    <t>代理店</t>
    <rPh sb="0" eb="3">
      <t>ダイリテン</t>
    </rPh>
    <phoneticPr fontId="12"/>
  </si>
  <si>
    <t>印刷会社</t>
    <rPh sb="0" eb="2">
      <t>インサツ</t>
    </rPh>
    <rPh sb="2" eb="4">
      <t>ガイシャ</t>
    </rPh>
    <phoneticPr fontId="12"/>
  </si>
  <si>
    <t>申込者名</t>
    <rPh sb="0" eb="2">
      <t>モウシコミ</t>
    </rPh>
    <rPh sb="2" eb="3">
      <t>シャ</t>
    </rPh>
    <rPh sb="3" eb="4">
      <t>メイ</t>
    </rPh>
    <phoneticPr fontId="12"/>
  </si>
  <si>
    <t>折込日</t>
    <rPh sb="0" eb="1">
      <t>オリコミ</t>
    </rPh>
    <rPh sb="1" eb="2">
      <t>コミ</t>
    </rPh>
    <rPh sb="2" eb="3">
      <t>ビ</t>
    </rPh>
    <phoneticPr fontId="12"/>
  </si>
  <si>
    <t>（曜日）</t>
    <rPh sb="1" eb="3">
      <t>ヨウビ</t>
    </rPh>
    <phoneticPr fontId="12"/>
  </si>
  <si>
    <t>サイズ</t>
    <phoneticPr fontId="12"/>
  </si>
  <si>
    <t>総枚数</t>
    <rPh sb="0" eb="1">
      <t>ソウ</t>
    </rPh>
    <rPh sb="1" eb="3">
      <t>マイスウ</t>
    </rPh>
    <phoneticPr fontId="12"/>
  </si>
  <si>
    <t>通信欄</t>
    <rPh sb="0" eb="2">
      <t>ツウシン</t>
    </rPh>
    <rPh sb="2" eb="3">
      <t>ラン</t>
    </rPh>
    <phoneticPr fontId="12"/>
  </si>
  <si>
    <t>折込広告取扱についてのお願い</t>
    <rPh sb="0" eb="2">
      <t>オリコミ</t>
    </rPh>
    <rPh sb="2" eb="4">
      <t>コウコク</t>
    </rPh>
    <rPh sb="4" eb="6">
      <t>トリアツカイ</t>
    </rPh>
    <rPh sb="11" eb="13">
      <t>オネガ</t>
    </rPh>
    <phoneticPr fontId="12"/>
  </si>
  <si>
    <t>５．折込広告搬入後の中止及び変更は、作業が難しく、間違いが起きやすいのでご遠慮下さい。</t>
    <rPh sb="2" eb="4">
      <t>オリコミ</t>
    </rPh>
    <rPh sb="4" eb="6">
      <t>コウコク</t>
    </rPh>
    <rPh sb="6" eb="8">
      <t>ハンニュウ</t>
    </rPh>
    <rPh sb="8" eb="9">
      <t>ゴ</t>
    </rPh>
    <rPh sb="10" eb="12">
      <t>チュウシ</t>
    </rPh>
    <rPh sb="12" eb="13">
      <t>オヨ</t>
    </rPh>
    <rPh sb="14" eb="16">
      <t>ヘンコウ</t>
    </rPh>
    <rPh sb="18" eb="20">
      <t>サギョウ</t>
    </rPh>
    <rPh sb="21" eb="22">
      <t>ムズカ</t>
    </rPh>
    <rPh sb="25" eb="27">
      <t>マチガ</t>
    </rPh>
    <rPh sb="29" eb="30">
      <t>オ</t>
    </rPh>
    <rPh sb="37" eb="39">
      <t>エンリョ</t>
    </rPh>
    <rPh sb="39" eb="40">
      <t>クダ</t>
    </rPh>
    <phoneticPr fontId="12"/>
  </si>
  <si>
    <t>６．新聞販売所では、細心の注意をはらって作業をするよう指導しておりますが、偶然のモレ、ダブりはご容赦ください。</t>
    <rPh sb="2" eb="4">
      <t>シンブン</t>
    </rPh>
    <rPh sb="4" eb="6">
      <t>ハンバイ</t>
    </rPh>
    <rPh sb="6" eb="7">
      <t>ショ</t>
    </rPh>
    <rPh sb="10" eb="12">
      <t>サイシン</t>
    </rPh>
    <rPh sb="13" eb="15">
      <t>チュウイ</t>
    </rPh>
    <rPh sb="20" eb="22">
      <t>サギョウ</t>
    </rPh>
    <rPh sb="27" eb="29">
      <t>シドウ</t>
    </rPh>
    <rPh sb="37" eb="39">
      <t>グウゼン</t>
    </rPh>
    <rPh sb="47" eb="50">
      <t>ゴヨウシャ</t>
    </rPh>
    <phoneticPr fontId="12"/>
  </si>
  <si>
    <t>７．折込料の支払は、当社と契約のない場合前金となっていますのでよろしくお願いします。</t>
    <rPh sb="2" eb="4">
      <t>オリコミ</t>
    </rPh>
    <rPh sb="4" eb="5">
      <t>リョウ</t>
    </rPh>
    <rPh sb="6" eb="8">
      <t>シハラ</t>
    </rPh>
    <rPh sb="10" eb="12">
      <t>トウシャ</t>
    </rPh>
    <rPh sb="13" eb="15">
      <t>ケイヤク</t>
    </rPh>
    <rPh sb="18" eb="20">
      <t>バアイ</t>
    </rPh>
    <rPh sb="20" eb="22">
      <t>マエキン</t>
    </rPh>
    <rPh sb="35" eb="37">
      <t>オネガ</t>
    </rPh>
    <phoneticPr fontId="12"/>
  </si>
  <si>
    <t>搬入について</t>
    <rPh sb="0" eb="2">
      <t>ハンニュウ</t>
    </rPh>
    <phoneticPr fontId="12"/>
  </si>
  <si>
    <t>３．折込チラシは予備紙は必要ありません。申し込み枚数でお願いします。</t>
    <rPh sb="2" eb="4">
      <t>オリコミ</t>
    </rPh>
    <rPh sb="8" eb="10">
      <t>ヨビ</t>
    </rPh>
    <rPh sb="10" eb="11">
      <t>シ</t>
    </rPh>
    <rPh sb="12" eb="14">
      <t>ヒツヨウ</t>
    </rPh>
    <rPh sb="20" eb="23">
      <t>モウシコ</t>
    </rPh>
    <rPh sb="24" eb="26">
      <t>マイスウ</t>
    </rPh>
    <rPh sb="27" eb="29">
      <t>オネガ</t>
    </rPh>
    <phoneticPr fontId="12"/>
  </si>
  <si>
    <t>販売店明細について</t>
    <rPh sb="0" eb="3">
      <t>ハンバイテン</t>
    </rPh>
    <rPh sb="3" eb="5">
      <t>メイサイ</t>
    </rPh>
    <phoneticPr fontId="12"/>
  </si>
  <si>
    <t>１．折込部数は各新聞社の発表部数となっています。</t>
    <rPh sb="2" eb="4">
      <t>オリコミ</t>
    </rPh>
    <rPh sb="4" eb="6">
      <t>ブスウ</t>
    </rPh>
    <rPh sb="7" eb="8">
      <t>カク</t>
    </rPh>
    <rPh sb="8" eb="11">
      <t>シンブンシャ</t>
    </rPh>
    <rPh sb="12" eb="14">
      <t>ハッピョウ</t>
    </rPh>
    <rPh sb="14" eb="16">
      <t>ブスウ</t>
    </rPh>
    <phoneticPr fontId="12"/>
  </si>
  <si>
    <t>２．新聞販売店の区域と行政区域とは一致していない販売店もあります。</t>
    <rPh sb="2" eb="4">
      <t>シンブン</t>
    </rPh>
    <rPh sb="4" eb="7">
      <t>ハンバイテン</t>
    </rPh>
    <rPh sb="8" eb="10">
      <t>クイキ</t>
    </rPh>
    <rPh sb="11" eb="13">
      <t>ギョウセイ</t>
    </rPh>
    <rPh sb="13" eb="15">
      <t>クイキ</t>
    </rPh>
    <rPh sb="17" eb="19">
      <t>イッチ</t>
    </rPh>
    <rPh sb="24" eb="27">
      <t>ハンバイテン</t>
    </rPh>
    <phoneticPr fontId="12"/>
  </si>
  <si>
    <t>３．販売店内の区域指定は配達等の関係で確実な作業ができません。指定をされる場合はご希望通り折込が入らない場合もございますのでご了承願います。</t>
    <rPh sb="2" eb="5">
      <t>ハンバイテン</t>
    </rPh>
    <rPh sb="5" eb="6">
      <t>ナイ</t>
    </rPh>
    <rPh sb="7" eb="9">
      <t>クイキ</t>
    </rPh>
    <rPh sb="9" eb="11">
      <t>シテイ</t>
    </rPh>
    <rPh sb="12" eb="14">
      <t>ハイタツ</t>
    </rPh>
    <rPh sb="14" eb="15">
      <t>ナド</t>
    </rPh>
    <rPh sb="16" eb="18">
      <t>カンケイ</t>
    </rPh>
    <rPh sb="19" eb="21">
      <t>カクジツ</t>
    </rPh>
    <rPh sb="22" eb="24">
      <t>サギョウ</t>
    </rPh>
    <rPh sb="31" eb="33">
      <t>シテイ</t>
    </rPh>
    <rPh sb="37" eb="39">
      <t>バアイ</t>
    </rPh>
    <rPh sb="40" eb="43">
      <t>ゴキボウ</t>
    </rPh>
    <rPh sb="43" eb="44">
      <t>トオ</t>
    </rPh>
    <rPh sb="45" eb="47">
      <t>オリコミ</t>
    </rPh>
    <rPh sb="48" eb="49">
      <t>ハイ</t>
    </rPh>
    <rPh sb="52" eb="54">
      <t>バアイ</t>
    </rPh>
    <rPh sb="62" eb="65">
      <t>ゴリョウショウ</t>
    </rPh>
    <rPh sb="65" eb="66">
      <t>ネガ</t>
    </rPh>
    <phoneticPr fontId="12"/>
  </si>
  <si>
    <t>84102</t>
  </si>
  <si>
    <t>香川県部数表</t>
    <rPh sb="0" eb="3">
      <t>カガワケン</t>
    </rPh>
    <rPh sb="3" eb="5">
      <t>ブスウ</t>
    </rPh>
    <rPh sb="5" eb="6">
      <t>ヒョウ</t>
    </rPh>
    <phoneticPr fontId="12"/>
  </si>
  <si>
    <t>高</t>
    <rPh sb="0" eb="1">
      <t>タカ</t>
    </rPh>
    <phoneticPr fontId="12"/>
  </si>
  <si>
    <t>84105</t>
  </si>
  <si>
    <t>84106</t>
  </si>
  <si>
    <t>84107</t>
  </si>
  <si>
    <t>84109</t>
  </si>
  <si>
    <t>84110</t>
  </si>
  <si>
    <t>84112</t>
  </si>
  <si>
    <t>84114</t>
  </si>
  <si>
    <t>84115</t>
  </si>
  <si>
    <t>84117</t>
  </si>
  <si>
    <t>84120</t>
  </si>
  <si>
    <t>84121</t>
  </si>
  <si>
    <t>84122</t>
  </si>
  <si>
    <t>84123</t>
  </si>
  <si>
    <t>84126</t>
  </si>
  <si>
    <t>82303</t>
  </si>
  <si>
    <t>82310</t>
  </si>
  <si>
    <t>高松西部</t>
    <rPh sb="0" eb="2">
      <t>タカマツ</t>
    </rPh>
    <rPh sb="2" eb="4">
      <t>セイブ</t>
    </rPh>
    <phoneticPr fontId="12"/>
  </si>
  <si>
    <t>高松東部</t>
    <rPh sb="0" eb="2">
      <t>タカマツ</t>
    </rPh>
    <rPh sb="2" eb="4">
      <t>トウブ</t>
    </rPh>
    <phoneticPr fontId="12"/>
  </si>
  <si>
    <t>高松中央</t>
    <rPh sb="0" eb="2">
      <t>タカマツ</t>
    </rPh>
    <rPh sb="2" eb="4">
      <t>チュウオウ</t>
    </rPh>
    <phoneticPr fontId="12"/>
  </si>
  <si>
    <t>91662</t>
  </si>
  <si>
    <t>高松市折込合計</t>
    <rPh sb="0" eb="3">
      <t>タカマツシ</t>
    </rPh>
    <rPh sb="3" eb="5">
      <t>オリコミ</t>
    </rPh>
    <rPh sb="5" eb="7">
      <t>ゴウケイ</t>
    </rPh>
    <phoneticPr fontId="12"/>
  </si>
  <si>
    <t>香西</t>
    <rPh sb="0" eb="1">
      <t>カ</t>
    </rPh>
    <rPh sb="1" eb="2">
      <t>ニシ</t>
    </rPh>
    <phoneticPr fontId="12"/>
  </si>
  <si>
    <t>庵治</t>
    <rPh sb="0" eb="1">
      <t>イオリ</t>
    </rPh>
    <rPh sb="1" eb="2">
      <t>チ</t>
    </rPh>
    <phoneticPr fontId="12"/>
  </si>
  <si>
    <t>円座</t>
    <rPh sb="0" eb="2">
      <t>エンザ</t>
    </rPh>
    <phoneticPr fontId="12"/>
  </si>
  <si>
    <t>伏石</t>
    <rPh sb="0" eb="1">
      <t>フ</t>
    </rPh>
    <rPh sb="1" eb="2">
      <t>イシ</t>
    </rPh>
    <phoneticPr fontId="12"/>
  </si>
  <si>
    <t>三木中央</t>
    <rPh sb="0" eb="2">
      <t>ミキ</t>
    </rPh>
    <rPh sb="2" eb="4">
      <t>チュウオウ</t>
    </rPh>
    <phoneticPr fontId="12"/>
  </si>
  <si>
    <t>太田</t>
    <rPh sb="0" eb="2">
      <t>オオタ</t>
    </rPh>
    <phoneticPr fontId="12"/>
  </si>
  <si>
    <t>仏生山</t>
    <rPh sb="0" eb="1">
      <t>ブツ</t>
    </rPh>
    <rPh sb="1" eb="3">
      <t>イクヤマ</t>
    </rPh>
    <phoneticPr fontId="12"/>
  </si>
  <si>
    <t>善通寺南</t>
    <rPh sb="0" eb="3">
      <t>ゼンツウジ</t>
    </rPh>
    <rPh sb="3" eb="4">
      <t>ミナミ</t>
    </rPh>
    <phoneticPr fontId="12"/>
  </si>
  <si>
    <t>詫間</t>
    <rPh sb="0" eb="1">
      <t>ワ</t>
    </rPh>
    <rPh sb="1" eb="2">
      <t>マ</t>
    </rPh>
    <phoneticPr fontId="12"/>
  </si>
  <si>
    <t>善通寺</t>
    <rPh sb="0" eb="3">
      <t>ゼンツウジ</t>
    </rPh>
    <phoneticPr fontId="12"/>
  </si>
  <si>
    <t>観音寺</t>
    <rPh sb="0" eb="3">
      <t>カンノンジ</t>
    </rPh>
    <phoneticPr fontId="12"/>
  </si>
  <si>
    <t>国分寺東</t>
    <rPh sb="0" eb="3">
      <t>コクブンジ</t>
    </rPh>
    <rPh sb="3" eb="4">
      <t>ヒガシ</t>
    </rPh>
    <phoneticPr fontId="12"/>
  </si>
  <si>
    <t>宇多津</t>
    <rPh sb="0" eb="3">
      <t>ウタヅ</t>
    </rPh>
    <phoneticPr fontId="12"/>
  </si>
  <si>
    <t>丸亀西</t>
    <rPh sb="0" eb="2">
      <t>マルガメ</t>
    </rPh>
    <rPh sb="2" eb="3">
      <t>ニシ</t>
    </rPh>
    <phoneticPr fontId="12"/>
  </si>
  <si>
    <t>国分寺</t>
    <rPh sb="0" eb="3">
      <t>コクブンジ</t>
    </rPh>
    <phoneticPr fontId="12"/>
  </si>
  <si>
    <t>白鳥</t>
    <rPh sb="0" eb="2">
      <t>ハクチョウ</t>
    </rPh>
    <phoneticPr fontId="12"/>
  </si>
  <si>
    <t>津田</t>
    <rPh sb="0" eb="2">
      <t>ツダ</t>
    </rPh>
    <phoneticPr fontId="12"/>
  </si>
  <si>
    <t>豊島</t>
    <rPh sb="0" eb="2">
      <t>テシマ</t>
    </rPh>
    <phoneticPr fontId="12"/>
  </si>
  <si>
    <t>香川町</t>
    <rPh sb="0" eb="3">
      <t>カガワチョウ</t>
    </rPh>
    <phoneticPr fontId="12"/>
  </si>
  <si>
    <t>土庄</t>
    <rPh sb="0" eb="2">
      <t>トノショウ</t>
    </rPh>
    <phoneticPr fontId="12"/>
  </si>
  <si>
    <t>内海</t>
    <rPh sb="0" eb="2">
      <t>ウツミ</t>
    </rPh>
    <phoneticPr fontId="12"/>
  </si>
  <si>
    <t>香川</t>
    <rPh sb="0" eb="2">
      <t>カガワ</t>
    </rPh>
    <phoneticPr fontId="12"/>
  </si>
  <si>
    <t>木田郡折込合計</t>
    <rPh sb="3" eb="5">
      <t>オリコミ</t>
    </rPh>
    <rPh sb="5" eb="7">
      <t>ゴウケイ</t>
    </rPh>
    <phoneticPr fontId="12"/>
  </si>
  <si>
    <t>木田郡部数合計</t>
    <rPh sb="3" eb="5">
      <t>ブスウ</t>
    </rPh>
    <rPh sb="5" eb="7">
      <t>ゴウケイ</t>
    </rPh>
    <phoneticPr fontId="12"/>
  </si>
  <si>
    <t>84129</t>
  </si>
  <si>
    <t>84131</t>
  </si>
  <si>
    <t>84132</t>
  </si>
  <si>
    <t>84134</t>
  </si>
  <si>
    <t>84135</t>
  </si>
  <si>
    <t>84136</t>
  </si>
  <si>
    <t>84139</t>
  </si>
  <si>
    <t>84140</t>
  </si>
  <si>
    <t>84143</t>
  </si>
  <si>
    <t>84145</t>
  </si>
  <si>
    <t>84147</t>
  </si>
  <si>
    <t>84151</t>
  </si>
  <si>
    <t>84152</t>
  </si>
  <si>
    <t>84153</t>
  </si>
  <si>
    <t>84154</t>
  </si>
  <si>
    <t>84157</t>
  </si>
  <si>
    <t>90702</t>
  </si>
  <si>
    <t>長尾</t>
  </si>
  <si>
    <t>90704</t>
  </si>
  <si>
    <t>90705</t>
  </si>
  <si>
    <t>90706</t>
  </si>
  <si>
    <t>90707</t>
  </si>
  <si>
    <t>90709</t>
  </si>
  <si>
    <t>90904</t>
  </si>
  <si>
    <t>90906</t>
  </si>
  <si>
    <t>84202</t>
  </si>
  <si>
    <t>84203</t>
  </si>
  <si>
    <t>84205</t>
  </si>
  <si>
    <t>84206</t>
  </si>
  <si>
    <t>84402</t>
  </si>
  <si>
    <t>84403</t>
  </si>
  <si>
    <t>84406</t>
  </si>
  <si>
    <t>84407</t>
  </si>
  <si>
    <t>84410</t>
  </si>
  <si>
    <t>82312</t>
  </si>
  <si>
    <t>82313</t>
  </si>
  <si>
    <t>82315</t>
  </si>
  <si>
    <t>82317</t>
  </si>
  <si>
    <t>91649</t>
  </si>
  <si>
    <t>82338</t>
  </si>
  <si>
    <t>82347</t>
  </si>
  <si>
    <t>82349</t>
  </si>
  <si>
    <t>82373</t>
  </si>
  <si>
    <t>5-1</t>
    <phoneticPr fontId="12"/>
  </si>
  <si>
    <r>
      <t>5-</t>
    </r>
    <r>
      <rPr>
        <sz val="11"/>
        <rFont val="ＭＳ Ｐゴシック"/>
        <family val="3"/>
        <charset val="128"/>
      </rPr>
      <t>2</t>
    </r>
    <phoneticPr fontId="12"/>
  </si>
  <si>
    <r>
      <t>5-</t>
    </r>
    <r>
      <rPr>
        <sz val="11"/>
        <rFont val="ＭＳ Ｐゴシック"/>
        <family val="3"/>
        <charset val="128"/>
      </rPr>
      <t>3</t>
    </r>
    <phoneticPr fontId="12"/>
  </si>
  <si>
    <r>
      <t>5-</t>
    </r>
    <r>
      <rPr>
        <sz val="11"/>
        <rFont val="ＭＳ Ｐゴシック"/>
        <family val="3"/>
        <charset val="128"/>
      </rPr>
      <t>4</t>
    </r>
    <phoneticPr fontId="12"/>
  </si>
  <si>
    <r>
      <t>5-</t>
    </r>
    <r>
      <rPr>
        <sz val="11"/>
        <rFont val="ＭＳ Ｐゴシック"/>
        <family val="3"/>
        <charset val="128"/>
      </rPr>
      <t>5</t>
    </r>
    <phoneticPr fontId="12"/>
  </si>
  <si>
    <t>１．「新聞折込広告取り扱い基準」に違反した広告は折込できません。広告制作の際ご確認ください。</t>
    <rPh sb="3" eb="5">
      <t>シンブン</t>
    </rPh>
    <rPh sb="5" eb="7">
      <t>オリコミ</t>
    </rPh>
    <rPh sb="7" eb="9">
      <t>コウコク</t>
    </rPh>
    <rPh sb="9" eb="10">
      <t>トリアツカイ</t>
    </rPh>
    <rPh sb="11" eb="12">
      <t>アツカ</t>
    </rPh>
    <rPh sb="13" eb="15">
      <t>キジュン</t>
    </rPh>
    <rPh sb="17" eb="19">
      <t>イハン</t>
    </rPh>
    <rPh sb="21" eb="23">
      <t>コウコク</t>
    </rPh>
    <rPh sb="24" eb="26">
      <t>オリコミ</t>
    </rPh>
    <rPh sb="32" eb="34">
      <t>コウコク</t>
    </rPh>
    <rPh sb="34" eb="36">
      <t>セイサク</t>
    </rPh>
    <rPh sb="37" eb="38">
      <t>サイ</t>
    </rPh>
    <rPh sb="38" eb="41">
      <t>ゴカクニン</t>
    </rPh>
    <phoneticPr fontId="12"/>
  </si>
  <si>
    <t>２．各種券や折込チラシが商品などに替わるものや、各種団体発行の物については折込できないことがあります。事前にご確認下さい。</t>
    <rPh sb="2" eb="4">
      <t>カクシュ</t>
    </rPh>
    <rPh sb="4" eb="5">
      <t>ケン</t>
    </rPh>
    <rPh sb="6" eb="8">
      <t>オリコミ</t>
    </rPh>
    <rPh sb="12" eb="14">
      <t>ショウヒン</t>
    </rPh>
    <rPh sb="17" eb="18">
      <t>カ</t>
    </rPh>
    <rPh sb="24" eb="26">
      <t>カクシュ</t>
    </rPh>
    <rPh sb="26" eb="28">
      <t>ダンタイ</t>
    </rPh>
    <rPh sb="28" eb="30">
      <t>ハッコウ</t>
    </rPh>
    <rPh sb="31" eb="32">
      <t>モノ</t>
    </rPh>
    <rPh sb="37" eb="39">
      <t>オリコミ</t>
    </rPh>
    <rPh sb="51" eb="53">
      <t>ジゼン</t>
    </rPh>
    <rPh sb="54" eb="57">
      <t>ゴカクニン</t>
    </rPh>
    <rPh sb="57" eb="58">
      <t>クダ</t>
    </rPh>
    <phoneticPr fontId="12"/>
  </si>
  <si>
    <t>　　　　合　　計</t>
    <phoneticPr fontId="12"/>
  </si>
  <si>
    <t>郡 市 別</t>
    <phoneticPr fontId="12"/>
  </si>
  <si>
    <t>総部数</t>
    <rPh sb="0" eb="1">
      <t>ソウ</t>
    </rPh>
    <rPh sb="1" eb="3">
      <t>ブスウ</t>
    </rPh>
    <phoneticPr fontId="12"/>
  </si>
  <si>
    <t>総部数</t>
    <rPh sb="0" eb="1">
      <t>ソウ</t>
    </rPh>
    <rPh sb="1" eb="3">
      <t>ブスウ</t>
    </rPh>
    <phoneticPr fontId="12"/>
  </si>
  <si>
    <t>香川県郡市別折込広告部数表</t>
    <rPh sb="0" eb="2">
      <t>カガワ</t>
    </rPh>
    <rPh sb="6" eb="8">
      <t>オリコミ</t>
    </rPh>
    <rPh sb="8" eb="10">
      <t>コウコク</t>
    </rPh>
    <rPh sb="10" eb="12">
      <t>ブスウ</t>
    </rPh>
    <rPh sb="12" eb="13">
      <t>ヒョウ</t>
    </rPh>
    <phoneticPr fontId="12"/>
  </si>
  <si>
    <t>郡</t>
    <rPh sb="0" eb="1">
      <t>グン</t>
    </rPh>
    <phoneticPr fontId="12"/>
  </si>
  <si>
    <t>別</t>
    <rPh sb="0" eb="1">
      <t>ベツ</t>
    </rPh>
    <phoneticPr fontId="12"/>
  </si>
  <si>
    <t>1,2</t>
  </si>
  <si>
    <t>　　　読売新聞</t>
    <rPh sb="5" eb="7">
      <t>シンブン</t>
    </rPh>
    <phoneticPr fontId="12"/>
  </si>
  <si>
    <t>　　　朝日新聞</t>
    <rPh sb="5" eb="7">
      <t>シンブン</t>
    </rPh>
    <phoneticPr fontId="12"/>
  </si>
  <si>
    <t>　　　毎日新聞</t>
    <rPh sb="5" eb="7">
      <t>シンブン</t>
    </rPh>
    <phoneticPr fontId="12"/>
  </si>
  <si>
    <t>　　　産経新聞</t>
    <rPh sb="5" eb="7">
      <t>シンブン</t>
    </rPh>
    <phoneticPr fontId="12"/>
  </si>
  <si>
    <t>　　　日経新聞</t>
    <rPh sb="5" eb="7">
      <t>シンブン</t>
    </rPh>
    <phoneticPr fontId="12"/>
  </si>
  <si>
    <t>　　　四国新聞</t>
    <rPh sb="3" eb="5">
      <t>シコク</t>
    </rPh>
    <rPh sb="5" eb="7">
      <t>シンブン</t>
    </rPh>
    <phoneticPr fontId="12"/>
  </si>
  <si>
    <t>小豆郡</t>
    <rPh sb="0" eb="3">
      <t>ショウドシマグン</t>
    </rPh>
    <phoneticPr fontId="12"/>
  </si>
  <si>
    <t>香川県合計</t>
    <rPh sb="0" eb="3">
      <t>カガワケン</t>
    </rPh>
    <phoneticPr fontId="12"/>
  </si>
  <si>
    <t>３．Ａ版、Ｂ版以外の変形物、及び、折りずれ、特に厚い紙、ハガキ大未満の紙などは扱っておりません。</t>
    <rPh sb="3" eb="4">
      <t>バン</t>
    </rPh>
    <rPh sb="6" eb="7">
      <t>バン</t>
    </rPh>
    <rPh sb="7" eb="9">
      <t>イガイ</t>
    </rPh>
    <rPh sb="10" eb="12">
      <t>ヘンケイ</t>
    </rPh>
    <rPh sb="12" eb="13">
      <t>ブツ</t>
    </rPh>
    <rPh sb="14" eb="15">
      <t>オヨ</t>
    </rPh>
    <rPh sb="17" eb="18">
      <t>オ</t>
    </rPh>
    <rPh sb="22" eb="23">
      <t>トク</t>
    </rPh>
    <rPh sb="24" eb="25">
      <t>アツ</t>
    </rPh>
    <rPh sb="26" eb="27">
      <t>カミ</t>
    </rPh>
    <rPh sb="31" eb="32">
      <t>ダイ</t>
    </rPh>
    <rPh sb="32" eb="34">
      <t>ミマン</t>
    </rPh>
    <rPh sb="35" eb="36">
      <t>カミ</t>
    </rPh>
    <rPh sb="39" eb="40">
      <t>アツカ</t>
    </rPh>
    <phoneticPr fontId="12"/>
  </si>
  <si>
    <t>４．天災、災害で配達不能の場合や、新聞作成の事故の場合、やむを得ず折込日の変更をさせて頂く事や折込不能になることがありますので、ご了承願います。</t>
    <rPh sb="2" eb="4">
      <t>テンサイ</t>
    </rPh>
    <rPh sb="5" eb="7">
      <t>サイガイ</t>
    </rPh>
    <rPh sb="8" eb="10">
      <t>ハイタツ</t>
    </rPh>
    <rPh sb="10" eb="12">
      <t>フノウ</t>
    </rPh>
    <rPh sb="13" eb="15">
      <t>バアイ</t>
    </rPh>
    <rPh sb="17" eb="19">
      <t>シンブン</t>
    </rPh>
    <rPh sb="19" eb="21">
      <t>サクセイ</t>
    </rPh>
    <rPh sb="22" eb="24">
      <t>ジコ</t>
    </rPh>
    <rPh sb="25" eb="27">
      <t>バアイ</t>
    </rPh>
    <rPh sb="28" eb="32">
      <t>ヤムヲエ</t>
    </rPh>
    <rPh sb="33" eb="35">
      <t>オリコミ</t>
    </rPh>
    <rPh sb="35" eb="36">
      <t>ビ</t>
    </rPh>
    <rPh sb="37" eb="39">
      <t>ヘンコウ</t>
    </rPh>
    <rPh sb="43" eb="44">
      <t>イタダ</t>
    </rPh>
    <rPh sb="45" eb="46">
      <t>コト</t>
    </rPh>
    <rPh sb="47" eb="49">
      <t>オリコミ</t>
    </rPh>
    <rPh sb="49" eb="51">
      <t>フノウ</t>
    </rPh>
    <rPh sb="65" eb="67">
      <t>リョウショウ</t>
    </rPh>
    <rPh sb="67" eb="68">
      <t>ネガ</t>
    </rPh>
    <phoneticPr fontId="12"/>
  </si>
  <si>
    <t>２．半月以上先の折込や、当社締め切り時間以降の搬入はご遠慮願います。</t>
    <rPh sb="2" eb="4">
      <t>ハンツキ</t>
    </rPh>
    <rPh sb="4" eb="6">
      <t>イジョウ</t>
    </rPh>
    <rPh sb="6" eb="7">
      <t>サキ</t>
    </rPh>
    <rPh sb="8" eb="10">
      <t>オリコミ</t>
    </rPh>
    <rPh sb="12" eb="14">
      <t>トウシャ</t>
    </rPh>
    <rPh sb="14" eb="17">
      <t>シメキリ</t>
    </rPh>
    <rPh sb="18" eb="20">
      <t>ジカン</t>
    </rPh>
    <rPh sb="20" eb="22">
      <t>イコウ</t>
    </rPh>
    <rPh sb="23" eb="25">
      <t>ハンニュウ</t>
    </rPh>
    <rPh sb="26" eb="29">
      <t>ゴエンリョ</t>
    </rPh>
    <rPh sb="29" eb="30">
      <t>ネガ</t>
    </rPh>
    <phoneticPr fontId="12"/>
  </si>
  <si>
    <t>１．折込広告を搬入される際は、納品書、又はそれに代わるものを添付いただくようお願いします。</t>
    <rPh sb="2" eb="4">
      <t>オリコミ</t>
    </rPh>
    <rPh sb="4" eb="6">
      <t>コウコク</t>
    </rPh>
    <rPh sb="7" eb="9">
      <t>ハンニュウ</t>
    </rPh>
    <rPh sb="12" eb="13">
      <t>サイ</t>
    </rPh>
    <rPh sb="15" eb="18">
      <t>ノウヒンショ</t>
    </rPh>
    <rPh sb="19" eb="20">
      <t>マタ</t>
    </rPh>
    <rPh sb="24" eb="25">
      <t>カ</t>
    </rPh>
    <rPh sb="30" eb="32">
      <t>テンプ</t>
    </rPh>
    <rPh sb="38" eb="40">
      <t>オネガ</t>
    </rPh>
    <phoneticPr fontId="12"/>
  </si>
  <si>
    <t>申し込みされる折込広告の詳細をご記入下さい。また、販売店明細は部数表に入力して下さい。（郡市別集計は入力の必要ありません）</t>
    <rPh sb="0" eb="3">
      <t>モウシコ</t>
    </rPh>
    <rPh sb="7" eb="9">
      <t>オリコミ</t>
    </rPh>
    <rPh sb="9" eb="11">
      <t>コウコク</t>
    </rPh>
    <rPh sb="12" eb="14">
      <t>ショウサイ</t>
    </rPh>
    <rPh sb="15" eb="18">
      <t>ゴキニュウ</t>
    </rPh>
    <rPh sb="18" eb="19">
      <t>クダ</t>
    </rPh>
    <rPh sb="25" eb="28">
      <t>ハンバイテン</t>
    </rPh>
    <rPh sb="28" eb="30">
      <t>メイサイ</t>
    </rPh>
    <rPh sb="31" eb="33">
      <t>ブスウ</t>
    </rPh>
    <rPh sb="33" eb="34">
      <t>ヒョウ</t>
    </rPh>
    <rPh sb="35" eb="37">
      <t>ニュウリョク</t>
    </rPh>
    <rPh sb="39" eb="40">
      <t>クダ</t>
    </rPh>
    <rPh sb="44" eb="46">
      <t>グンシ</t>
    </rPh>
    <rPh sb="46" eb="47">
      <t>ベツ</t>
    </rPh>
    <rPh sb="47" eb="49">
      <t>シュウケイ</t>
    </rPh>
    <rPh sb="50" eb="52">
      <t>ニュウリョク</t>
    </rPh>
    <rPh sb="53" eb="55">
      <t>ヒツヨウ</t>
    </rPh>
    <phoneticPr fontId="12"/>
  </si>
  <si>
    <t>高松市部数合計</t>
    <rPh sb="0" eb="3">
      <t>タカマツシ</t>
    </rPh>
    <rPh sb="3" eb="5">
      <t>ブスウ</t>
    </rPh>
    <rPh sb="5" eb="7">
      <t>ゴウケイ</t>
    </rPh>
    <phoneticPr fontId="12"/>
  </si>
  <si>
    <t>*印は他の新聞の部数を含んでいます。</t>
    <rPh sb="1" eb="2">
      <t>シルシ</t>
    </rPh>
    <rPh sb="3" eb="4">
      <t>タ</t>
    </rPh>
    <rPh sb="5" eb="7">
      <t>シンブン</t>
    </rPh>
    <rPh sb="8" eb="10">
      <t>ブスウ</t>
    </rPh>
    <rPh sb="11" eb="12">
      <t>フク</t>
    </rPh>
    <phoneticPr fontId="12"/>
  </si>
  <si>
    <t>直島地区は岡山管轄</t>
    <rPh sb="0" eb="2">
      <t>ナオシマ</t>
    </rPh>
    <rPh sb="2" eb="4">
      <t>チク</t>
    </rPh>
    <rPh sb="5" eb="7">
      <t>オカヤマ</t>
    </rPh>
    <rPh sb="7" eb="9">
      <t>カンカツ</t>
    </rPh>
    <phoneticPr fontId="12"/>
  </si>
  <si>
    <t>財田*</t>
    <rPh sb="0" eb="1">
      <t>ザイ</t>
    </rPh>
    <rPh sb="1" eb="2">
      <t>タ</t>
    </rPh>
    <phoneticPr fontId="12"/>
  </si>
  <si>
    <t>備考</t>
    <rPh sb="0" eb="2">
      <t>ビコウ</t>
    </rPh>
    <phoneticPr fontId="12"/>
  </si>
  <si>
    <t>香川郡折込合計</t>
  </si>
  <si>
    <t>香川郡部数合計</t>
  </si>
  <si>
    <t>小豆郡部数合計</t>
  </si>
  <si>
    <t>小豆郡折込合計</t>
  </si>
  <si>
    <t>坂出市折込合計</t>
  </si>
  <si>
    <t>坂出市部数合計</t>
  </si>
  <si>
    <t>綾歌郡折込合計</t>
  </si>
  <si>
    <t>綾歌郡部数合計</t>
  </si>
  <si>
    <t>善通寺市折込合計</t>
  </si>
  <si>
    <t>善通寺市部数合計</t>
  </si>
  <si>
    <t>仲多度郡折込合計</t>
  </si>
  <si>
    <t>仲多度郡部数合計</t>
  </si>
  <si>
    <t>観音寺市折込合計</t>
  </si>
  <si>
    <t>観音寺市部数合計</t>
  </si>
  <si>
    <t>別</t>
  </si>
  <si>
    <t>総部数</t>
  </si>
  <si>
    <t>折込部数</t>
  </si>
  <si>
    <t>四新本社</t>
    <rPh sb="0" eb="1">
      <t>ヨン</t>
    </rPh>
    <rPh sb="1" eb="2">
      <t>シン</t>
    </rPh>
    <rPh sb="2" eb="3">
      <t>ホン</t>
    </rPh>
    <rPh sb="3" eb="4">
      <t>シャ</t>
    </rPh>
    <phoneticPr fontId="12"/>
  </si>
  <si>
    <t>四新南</t>
    <rPh sb="0" eb="1">
      <t>シ</t>
    </rPh>
    <rPh sb="1" eb="2">
      <t>シン</t>
    </rPh>
    <rPh sb="2" eb="3">
      <t>ミナミ</t>
    </rPh>
    <phoneticPr fontId="12"/>
  </si>
  <si>
    <t>四新中央</t>
    <rPh sb="0" eb="1">
      <t>ヨン</t>
    </rPh>
    <rPh sb="1" eb="2">
      <t>シン</t>
    </rPh>
    <rPh sb="2" eb="3">
      <t>ナカ</t>
    </rPh>
    <rPh sb="3" eb="4">
      <t>チュウオウ</t>
    </rPh>
    <phoneticPr fontId="12"/>
  </si>
  <si>
    <t>折込枚数</t>
    <phoneticPr fontId="12"/>
  </si>
  <si>
    <t>折込枚数</t>
    <phoneticPr fontId="12"/>
  </si>
  <si>
    <t>高松市合計</t>
    <phoneticPr fontId="12"/>
  </si>
  <si>
    <t>計</t>
    <rPh sb="0" eb="1">
      <t>ケイ</t>
    </rPh>
    <phoneticPr fontId="12"/>
  </si>
  <si>
    <t>高松市</t>
    <rPh sb="0" eb="3">
      <t>タカマツシ</t>
    </rPh>
    <phoneticPr fontId="12"/>
  </si>
  <si>
    <t>木田郡</t>
    <phoneticPr fontId="12"/>
  </si>
  <si>
    <t>香川郡</t>
    <phoneticPr fontId="12"/>
  </si>
  <si>
    <t>小豆郡</t>
    <phoneticPr fontId="12"/>
  </si>
  <si>
    <t>綾歌郡</t>
    <phoneticPr fontId="12"/>
  </si>
  <si>
    <t>坂出市</t>
    <phoneticPr fontId="12"/>
  </si>
  <si>
    <t>丸亀市</t>
    <phoneticPr fontId="12"/>
  </si>
  <si>
    <t>仲多度郡</t>
    <phoneticPr fontId="12"/>
  </si>
  <si>
    <t>善通寺市</t>
    <phoneticPr fontId="12"/>
  </si>
  <si>
    <t>観音寺市</t>
    <phoneticPr fontId="12"/>
  </si>
  <si>
    <t>日経</t>
    <phoneticPr fontId="12"/>
  </si>
  <si>
    <t>産経</t>
    <phoneticPr fontId="12"/>
  </si>
  <si>
    <t>毎日</t>
    <phoneticPr fontId="12"/>
  </si>
  <si>
    <t>朝日</t>
    <phoneticPr fontId="12"/>
  </si>
  <si>
    <t>四国</t>
    <rPh sb="0" eb="2">
      <t>シコク</t>
    </rPh>
    <phoneticPr fontId="12"/>
  </si>
  <si>
    <t>香川県</t>
    <rPh sb="0" eb="3">
      <t>カガワケン</t>
    </rPh>
    <phoneticPr fontId="12"/>
  </si>
  <si>
    <t>四新瀬戸内</t>
    <rPh sb="0" eb="1">
      <t>ヨン</t>
    </rPh>
    <rPh sb="1" eb="2">
      <t>シン</t>
    </rPh>
    <rPh sb="2" eb="5">
      <t>セトウチ</t>
    </rPh>
    <phoneticPr fontId="12"/>
  </si>
  <si>
    <t>単</t>
    <rPh sb="0" eb="1">
      <t>タン</t>
    </rPh>
    <phoneticPr fontId="12"/>
  </si>
  <si>
    <t>香川県単価別折込広告部数表</t>
    <rPh sb="3" eb="5">
      <t>タンカ</t>
    </rPh>
    <phoneticPr fontId="12"/>
  </si>
  <si>
    <t>価</t>
    <rPh sb="0" eb="1">
      <t>アタイ</t>
    </rPh>
    <phoneticPr fontId="12"/>
  </si>
  <si>
    <t>Ｂ４</t>
    <phoneticPr fontId="12"/>
  </si>
  <si>
    <t>Ｂ３</t>
    <phoneticPr fontId="12"/>
  </si>
  <si>
    <t>Ｂ２</t>
    <phoneticPr fontId="12"/>
  </si>
  <si>
    <t>Ｂ全</t>
    <rPh sb="1" eb="2">
      <t>ゼン</t>
    </rPh>
    <phoneticPr fontId="12"/>
  </si>
  <si>
    <t>四国新聞</t>
    <rPh sb="0" eb="2">
      <t>シコク</t>
    </rPh>
    <rPh sb="2" eb="4">
      <t>シンブン</t>
    </rPh>
    <phoneticPr fontId="12"/>
  </si>
  <si>
    <t>単価</t>
    <rPh sb="0" eb="2">
      <t>タンカ</t>
    </rPh>
    <phoneticPr fontId="12"/>
  </si>
  <si>
    <t>折込料</t>
    <rPh sb="0" eb="2">
      <t>オリコミ</t>
    </rPh>
    <rPh sb="2" eb="3">
      <t>リョウ</t>
    </rPh>
    <phoneticPr fontId="12"/>
  </si>
  <si>
    <t>中央紙</t>
    <rPh sb="0" eb="3">
      <t>チュウオウシ</t>
    </rPh>
    <phoneticPr fontId="12"/>
  </si>
  <si>
    <t>四新丸亀</t>
    <rPh sb="0" eb="1">
      <t>ヨン</t>
    </rPh>
    <rPh sb="1" eb="2">
      <t>シン</t>
    </rPh>
    <rPh sb="2" eb="4">
      <t>マルガメ</t>
    </rPh>
    <phoneticPr fontId="12"/>
  </si>
  <si>
    <t>仲多度郡</t>
    <rPh sb="0" eb="4">
      <t>ナカタドグン</t>
    </rPh>
    <phoneticPr fontId="12"/>
  </si>
  <si>
    <t>古高松</t>
    <rPh sb="0" eb="1">
      <t>フル</t>
    </rPh>
    <rPh sb="1" eb="3">
      <t>タカマツ</t>
    </rPh>
    <phoneticPr fontId="12"/>
  </si>
  <si>
    <t>坂出</t>
    <rPh sb="0" eb="2">
      <t>サカイデ</t>
    </rPh>
    <phoneticPr fontId="12"/>
  </si>
  <si>
    <t>綾歌</t>
    <rPh sb="0" eb="2">
      <t>アヤウタ</t>
    </rPh>
    <phoneticPr fontId="12"/>
  </si>
  <si>
    <t>豊浜・大野原</t>
    <rPh sb="0" eb="2">
      <t>トヨハマ</t>
    </rPh>
    <rPh sb="3" eb="6">
      <t>オオノハラ</t>
    </rPh>
    <phoneticPr fontId="12"/>
  </si>
  <si>
    <t>計</t>
    <rPh sb="0" eb="1">
      <t>ケイ</t>
    </rPh>
    <phoneticPr fontId="12"/>
  </si>
  <si>
    <t>木太南</t>
    <rPh sb="0" eb="1">
      <t>キ</t>
    </rPh>
    <rPh sb="1" eb="2">
      <t>フト</t>
    </rPh>
    <rPh sb="2" eb="3">
      <t>ミナミ</t>
    </rPh>
    <phoneticPr fontId="12"/>
  </si>
  <si>
    <t>栗林・ハゼ</t>
    <rPh sb="0" eb="2">
      <t>リツリン</t>
    </rPh>
    <phoneticPr fontId="12"/>
  </si>
  <si>
    <t>高瀬</t>
    <rPh sb="0" eb="2">
      <t>タカセ</t>
    </rPh>
    <phoneticPr fontId="12"/>
  </si>
  <si>
    <t>高松市</t>
    <rPh sb="0" eb="3">
      <t>タカマツシ</t>
    </rPh>
    <phoneticPr fontId="12"/>
  </si>
  <si>
    <t>さぬき市</t>
    <rPh sb="3" eb="4">
      <t>シ</t>
    </rPh>
    <phoneticPr fontId="12"/>
  </si>
  <si>
    <t>さぬき市部数合計</t>
    <rPh sb="3" eb="4">
      <t>シ</t>
    </rPh>
    <rPh sb="4" eb="6">
      <t>ブスウ</t>
    </rPh>
    <rPh sb="6" eb="8">
      <t>ゴウケイ</t>
    </rPh>
    <phoneticPr fontId="12"/>
  </si>
  <si>
    <t>さぬき市折込合計</t>
    <rPh sb="3" eb="4">
      <t>シ</t>
    </rPh>
    <rPh sb="4" eb="6">
      <t>オリコミ</t>
    </rPh>
    <rPh sb="6" eb="8">
      <t>ゴウケイ</t>
    </rPh>
    <phoneticPr fontId="12"/>
  </si>
  <si>
    <t>志度*</t>
    <rPh sb="0" eb="2">
      <t>シド</t>
    </rPh>
    <phoneticPr fontId="12"/>
  </si>
  <si>
    <t>国分寺*</t>
    <rPh sb="0" eb="3">
      <t>コクブンジ</t>
    </rPh>
    <phoneticPr fontId="12"/>
  </si>
  <si>
    <t>市</t>
    <rPh sb="0" eb="1">
      <t>シ</t>
    </rPh>
    <phoneticPr fontId="12"/>
  </si>
  <si>
    <r>
      <t>*</t>
    </r>
    <r>
      <rPr>
        <sz val="11"/>
        <rFont val="ＭＳ Ｐゴシック"/>
        <family val="3"/>
        <charset val="128"/>
      </rPr>
      <t>2</t>
    </r>
    <phoneticPr fontId="12"/>
  </si>
  <si>
    <t>綾歌郡合計</t>
    <rPh sb="0" eb="3">
      <t>アヤウタグン</t>
    </rPh>
    <rPh sb="3" eb="5">
      <t>ゴウケイ</t>
    </rPh>
    <phoneticPr fontId="12"/>
  </si>
  <si>
    <t>小豆郡</t>
    <rPh sb="0" eb="3">
      <t>ショウズグン</t>
    </rPh>
    <phoneticPr fontId="12"/>
  </si>
  <si>
    <t>東かがわ市</t>
    <rPh sb="0" eb="1">
      <t>ヒガシ</t>
    </rPh>
    <rPh sb="4" eb="5">
      <t>シ</t>
    </rPh>
    <phoneticPr fontId="12"/>
  </si>
  <si>
    <t>東かがわ市折込合計</t>
    <rPh sb="0" eb="1">
      <t>ヒガシ</t>
    </rPh>
    <rPh sb="4" eb="5">
      <t>シ</t>
    </rPh>
    <phoneticPr fontId="12"/>
  </si>
  <si>
    <t>小</t>
    <rPh sb="0" eb="1">
      <t>ショウ</t>
    </rPh>
    <phoneticPr fontId="12"/>
  </si>
  <si>
    <t>豆</t>
    <rPh sb="0" eb="1">
      <t>マメ</t>
    </rPh>
    <phoneticPr fontId="12"/>
  </si>
  <si>
    <t>四新木太北</t>
    <rPh sb="0" eb="1">
      <t>シ</t>
    </rPh>
    <rPh sb="1" eb="2">
      <t>シン</t>
    </rPh>
    <rPh sb="2" eb="3">
      <t>キ</t>
    </rPh>
    <rPh sb="3" eb="4">
      <t>タ</t>
    </rPh>
    <rPh sb="4" eb="5">
      <t>キタ</t>
    </rPh>
    <phoneticPr fontId="12"/>
  </si>
  <si>
    <t>さぬき東部</t>
    <rPh sb="3" eb="5">
      <t>トウブ</t>
    </rPh>
    <phoneticPr fontId="12"/>
  </si>
  <si>
    <t>さぬき中央</t>
    <rPh sb="3" eb="5">
      <t>チュウオウ</t>
    </rPh>
    <phoneticPr fontId="12"/>
  </si>
  <si>
    <t>多度津西</t>
    <rPh sb="0" eb="3">
      <t>タドツ</t>
    </rPh>
    <rPh sb="3" eb="4">
      <t>ニシ</t>
    </rPh>
    <phoneticPr fontId="12"/>
  </si>
  <si>
    <t>四新東部</t>
    <rPh sb="0" eb="1">
      <t>シ</t>
    </rPh>
    <rPh sb="1" eb="2">
      <t>シン</t>
    </rPh>
    <rPh sb="2" eb="4">
      <t>トウブ</t>
    </rPh>
    <phoneticPr fontId="12"/>
  </si>
  <si>
    <t>四新宇多津</t>
    <rPh sb="0" eb="1">
      <t>ヨン</t>
    </rPh>
    <rPh sb="1" eb="2">
      <t>シン</t>
    </rPh>
    <rPh sb="2" eb="5">
      <t>ウタヅ</t>
    </rPh>
    <phoneticPr fontId="12"/>
  </si>
  <si>
    <t>東かがわ市部数合計</t>
    <rPh sb="5" eb="7">
      <t>ブスウ</t>
    </rPh>
    <phoneticPr fontId="12"/>
  </si>
  <si>
    <t>丸亀市折込合計</t>
    <phoneticPr fontId="12"/>
  </si>
  <si>
    <t>丸亀市部数合計</t>
    <rPh sb="3" eb="5">
      <t>ブスウ</t>
    </rPh>
    <phoneticPr fontId="12"/>
  </si>
  <si>
    <t>栗林</t>
    <rPh sb="0" eb="2">
      <t>リツリン</t>
    </rPh>
    <phoneticPr fontId="12"/>
  </si>
  <si>
    <t>観音寺(朝)</t>
    <rPh sb="0" eb="3">
      <t>カンノンジ</t>
    </rPh>
    <rPh sb="4" eb="5">
      <t>アサ</t>
    </rPh>
    <phoneticPr fontId="12"/>
  </si>
  <si>
    <t>税抜き価格</t>
    <rPh sb="0" eb="1">
      <t>ゼイ</t>
    </rPh>
    <rPh sb="1" eb="2">
      <t>ヌ</t>
    </rPh>
    <rPh sb="3" eb="5">
      <t>カカク</t>
    </rPh>
    <phoneticPr fontId="12"/>
  </si>
  <si>
    <t>税込み価格</t>
    <rPh sb="0" eb="2">
      <t>ゼイコ</t>
    </rPh>
    <rPh sb="3" eb="5">
      <t>カカク</t>
    </rPh>
    <phoneticPr fontId="12"/>
  </si>
  <si>
    <t>四国新聞計（税抜）</t>
    <rPh sb="6" eb="7">
      <t>ゼイ</t>
    </rPh>
    <rPh sb="7" eb="8">
      <t>ヌ</t>
    </rPh>
    <phoneticPr fontId="12"/>
  </si>
  <si>
    <t>中央紙計（税抜）</t>
    <rPh sb="5" eb="6">
      <t>ゼイ</t>
    </rPh>
    <rPh sb="6" eb="7">
      <t>ヌ</t>
    </rPh>
    <phoneticPr fontId="12"/>
  </si>
  <si>
    <t>合計（税抜）</t>
    <rPh sb="3" eb="4">
      <t>ゼイ</t>
    </rPh>
    <rPh sb="4" eb="5">
      <t>ヌ</t>
    </rPh>
    <phoneticPr fontId="12"/>
  </si>
  <si>
    <t>さぬき志度</t>
    <rPh sb="3" eb="5">
      <t>シド</t>
    </rPh>
    <phoneticPr fontId="12"/>
  </si>
  <si>
    <t>国分寺(読)</t>
    <rPh sb="0" eb="3">
      <t>コクブンジ</t>
    </rPh>
    <rPh sb="4" eb="5">
      <t>ヨ</t>
    </rPh>
    <phoneticPr fontId="12"/>
  </si>
  <si>
    <t>元山</t>
    <rPh sb="0" eb="1">
      <t>モト</t>
    </rPh>
    <rPh sb="1" eb="2">
      <t>ヤマ</t>
    </rPh>
    <phoneticPr fontId="12"/>
  </si>
  <si>
    <t>宇多津*</t>
    <rPh sb="0" eb="3">
      <t>ウタヅ</t>
    </rPh>
    <phoneticPr fontId="12"/>
  </si>
  <si>
    <t>直島</t>
    <rPh sb="0" eb="2">
      <t>ナオシマ</t>
    </rPh>
    <phoneticPr fontId="12"/>
  </si>
  <si>
    <t>直島地区は岡山管轄</t>
    <rPh sb="0" eb="2">
      <t>ナオシマ</t>
    </rPh>
    <rPh sb="2" eb="4">
      <t>チク</t>
    </rPh>
    <rPh sb="5" eb="7">
      <t>オカヤマ</t>
    </rPh>
    <rPh sb="7" eb="9">
      <t>カンカツ</t>
    </rPh>
    <phoneticPr fontId="12"/>
  </si>
  <si>
    <t>高瀬*</t>
    <rPh sb="0" eb="2">
      <t>タカセ</t>
    </rPh>
    <phoneticPr fontId="12"/>
  </si>
  <si>
    <t>財田*</t>
    <rPh sb="0" eb="2">
      <t>サイタ</t>
    </rPh>
    <phoneticPr fontId="12"/>
  </si>
  <si>
    <t>長尾*</t>
    <rPh sb="0" eb="2">
      <t>ナガオ</t>
    </rPh>
    <phoneticPr fontId="12"/>
  </si>
  <si>
    <t>大川*</t>
    <rPh sb="0" eb="2">
      <t>オオカワ</t>
    </rPh>
    <phoneticPr fontId="12"/>
  </si>
  <si>
    <t>宇多津(毎)</t>
    <rPh sb="0" eb="3">
      <t>ウタヅ</t>
    </rPh>
    <rPh sb="4" eb="5">
      <t>マイ</t>
    </rPh>
    <phoneticPr fontId="12"/>
  </si>
  <si>
    <t>詫間(四)</t>
    <rPh sb="0" eb="2">
      <t>ワビマ</t>
    </rPh>
    <phoneticPr fontId="12"/>
  </si>
  <si>
    <t>高瀬(朝)</t>
    <rPh sb="0" eb="2">
      <t>タカセ</t>
    </rPh>
    <rPh sb="3" eb="4">
      <t>アサ</t>
    </rPh>
    <phoneticPr fontId="12"/>
  </si>
  <si>
    <t>高瀬(読)</t>
    <rPh sb="0" eb="2">
      <t>タカセ</t>
    </rPh>
    <rPh sb="3" eb="4">
      <t>ヨ</t>
    </rPh>
    <phoneticPr fontId="12"/>
  </si>
  <si>
    <t>財田(四)</t>
    <rPh sb="0" eb="1">
      <t>ザイ</t>
    </rPh>
    <rPh sb="1" eb="2">
      <t>タ</t>
    </rPh>
    <phoneticPr fontId="12"/>
  </si>
  <si>
    <t>財田(読)</t>
    <rPh sb="0" eb="1">
      <t>ザイ</t>
    </rPh>
    <rPh sb="1" eb="2">
      <t>タ</t>
    </rPh>
    <rPh sb="3" eb="4">
      <t>ヨ</t>
    </rPh>
    <phoneticPr fontId="12"/>
  </si>
  <si>
    <t>(中央紙200含む)</t>
    <rPh sb="1" eb="4">
      <t>チュウオウシ</t>
    </rPh>
    <rPh sb="7" eb="8">
      <t>フク</t>
    </rPh>
    <phoneticPr fontId="12"/>
  </si>
  <si>
    <t>長尾(読)</t>
    <rPh sb="0" eb="2">
      <t>ナガオ</t>
    </rPh>
    <rPh sb="3" eb="4">
      <t>ヨ</t>
    </rPh>
    <phoneticPr fontId="12"/>
  </si>
  <si>
    <t>高松市(南部地区)</t>
  </si>
  <si>
    <t>(南部地区)部数合計</t>
    <rPh sb="1" eb="3">
      <t>ナンブ</t>
    </rPh>
    <rPh sb="3" eb="5">
      <t>チク</t>
    </rPh>
    <rPh sb="6" eb="8">
      <t>ブスウ</t>
    </rPh>
    <rPh sb="8" eb="10">
      <t>ゴウケイ</t>
    </rPh>
    <phoneticPr fontId="12"/>
  </si>
  <si>
    <t>(南部地区)折込合計</t>
    <rPh sb="1" eb="3">
      <t>ナンブ</t>
    </rPh>
    <rPh sb="3" eb="5">
      <t>チク</t>
    </rPh>
    <rPh sb="6" eb="8">
      <t>オリコミ</t>
    </rPh>
    <rPh sb="8" eb="10">
      <t>ゴウケイ</t>
    </rPh>
    <phoneticPr fontId="12"/>
  </si>
  <si>
    <t>高松市(西部地区)</t>
  </si>
  <si>
    <t>(西部地区)部数合計</t>
    <rPh sb="1" eb="3">
      <t>セイブ</t>
    </rPh>
    <rPh sb="3" eb="5">
      <t>チク</t>
    </rPh>
    <rPh sb="6" eb="8">
      <t>ブスウ</t>
    </rPh>
    <rPh sb="8" eb="10">
      <t>ゴウケイ</t>
    </rPh>
    <phoneticPr fontId="12"/>
  </si>
  <si>
    <t>(西部地区)折込合計</t>
    <rPh sb="1" eb="3">
      <t>セイブ</t>
    </rPh>
    <rPh sb="3" eb="5">
      <t>チク</t>
    </rPh>
    <rPh sb="6" eb="8">
      <t>オリコミ</t>
    </rPh>
    <rPh sb="8" eb="10">
      <t>ゴウケイ</t>
    </rPh>
    <phoneticPr fontId="12"/>
  </si>
  <si>
    <t>高松市(市内中心地区)</t>
    <rPh sb="0" eb="3">
      <t>タカマツシ</t>
    </rPh>
    <rPh sb="4" eb="6">
      <t>シナイ</t>
    </rPh>
    <rPh sb="6" eb="8">
      <t>チュウシン</t>
    </rPh>
    <rPh sb="8" eb="10">
      <t>チク</t>
    </rPh>
    <phoneticPr fontId="12"/>
  </si>
  <si>
    <t>(市内中心地区)部数合計</t>
    <rPh sb="1" eb="3">
      <t>シナイ</t>
    </rPh>
    <rPh sb="3" eb="5">
      <t>チュウシン</t>
    </rPh>
    <rPh sb="5" eb="7">
      <t>チク</t>
    </rPh>
    <rPh sb="8" eb="10">
      <t>ブスウ</t>
    </rPh>
    <rPh sb="10" eb="12">
      <t>ゴウケイ</t>
    </rPh>
    <phoneticPr fontId="12"/>
  </si>
  <si>
    <t>(市内中心地区)折込合計</t>
    <rPh sb="1" eb="3">
      <t>シナイ</t>
    </rPh>
    <rPh sb="3" eb="5">
      <t>チュウシン</t>
    </rPh>
    <rPh sb="5" eb="7">
      <t>チク</t>
    </rPh>
    <rPh sb="8" eb="10">
      <t>オリコミ</t>
    </rPh>
    <rPh sb="10" eb="12">
      <t>ゴウケイ</t>
    </rPh>
    <phoneticPr fontId="12"/>
  </si>
  <si>
    <t>高松市(東部地区)</t>
    <rPh sb="0" eb="3">
      <t>タカマツシ</t>
    </rPh>
    <rPh sb="4" eb="6">
      <t>トウブ</t>
    </rPh>
    <rPh sb="6" eb="8">
      <t>チク</t>
    </rPh>
    <phoneticPr fontId="12"/>
  </si>
  <si>
    <t>(東部地区)部数合計</t>
    <rPh sb="1" eb="3">
      <t>トウブ</t>
    </rPh>
    <rPh sb="3" eb="5">
      <t>チク</t>
    </rPh>
    <rPh sb="6" eb="8">
      <t>ブスウ</t>
    </rPh>
    <rPh sb="8" eb="10">
      <t>ゴウケイ</t>
    </rPh>
    <phoneticPr fontId="12"/>
  </si>
  <si>
    <t>(東部地区)折込合計</t>
    <rPh sb="1" eb="3">
      <t>トウブ</t>
    </rPh>
    <rPh sb="3" eb="5">
      <t>チク</t>
    </rPh>
    <rPh sb="6" eb="8">
      <t>オリコミ</t>
    </rPh>
    <rPh sb="8" eb="10">
      <t>ゴウケイ</t>
    </rPh>
    <phoneticPr fontId="12"/>
  </si>
  <si>
    <t>津田(読)</t>
    <rPh sb="0" eb="2">
      <t>ツダ</t>
    </rPh>
    <rPh sb="3" eb="4">
      <t>ヨ</t>
    </rPh>
    <phoneticPr fontId="12"/>
  </si>
  <si>
    <t>長尾(四)</t>
    <rPh sb="0" eb="2">
      <t>ナガオ</t>
    </rPh>
    <rPh sb="3" eb="4">
      <t>ヨン</t>
    </rPh>
    <phoneticPr fontId="12"/>
  </si>
  <si>
    <t>(寒川含む)</t>
    <rPh sb="1" eb="3">
      <t>サムカワ</t>
    </rPh>
    <rPh sb="3" eb="4">
      <t>フク</t>
    </rPh>
    <phoneticPr fontId="12"/>
  </si>
  <si>
    <t>飯山(読)</t>
    <rPh sb="0" eb="2">
      <t>イイヤマ</t>
    </rPh>
    <rPh sb="3" eb="4">
      <t>ドク</t>
    </rPh>
    <phoneticPr fontId="12"/>
  </si>
  <si>
    <t>丸亀東</t>
    <rPh sb="0" eb="2">
      <t>マルガメ</t>
    </rPh>
    <rPh sb="2" eb="3">
      <t>ヒガシ</t>
    </rPh>
    <phoneticPr fontId="12"/>
  </si>
  <si>
    <t>丸亀南</t>
    <rPh sb="0" eb="2">
      <t>マルガメ</t>
    </rPh>
    <rPh sb="2" eb="3">
      <t>ミナミ</t>
    </rPh>
    <phoneticPr fontId="12"/>
  </si>
  <si>
    <t>丸亀</t>
    <rPh sb="0" eb="2">
      <t>マルガメ</t>
    </rPh>
    <phoneticPr fontId="12"/>
  </si>
  <si>
    <t>飯山*</t>
    <rPh sb="0" eb="2">
      <t>イイヤマ</t>
    </rPh>
    <phoneticPr fontId="12"/>
  </si>
  <si>
    <t>高松市(香川地区)</t>
    <rPh sb="4" eb="6">
      <t>カガワ</t>
    </rPh>
    <phoneticPr fontId="12"/>
  </si>
  <si>
    <t>(香川地区)部数合計</t>
    <rPh sb="3" eb="5">
      <t>チク</t>
    </rPh>
    <phoneticPr fontId="12"/>
  </si>
  <si>
    <t>(香川地区)折込合計</t>
    <rPh sb="3" eb="5">
      <t>チク</t>
    </rPh>
    <phoneticPr fontId="12"/>
  </si>
  <si>
    <t>高松市(木田地区)</t>
    <rPh sb="4" eb="6">
      <t>キダ</t>
    </rPh>
    <rPh sb="6" eb="8">
      <t>チク</t>
    </rPh>
    <phoneticPr fontId="12"/>
  </si>
  <si>
    <t>高松市(国分寺地区)</t>
    <rPh sb="4" eb="7">
      <t>コクブンジ</t>
    </rPh>
    <rPh sb="7" eb="9">
      <t>チク</t>
    </rPh>
    <phoneticPr fontId="12"/>
  </si>
  <si>
    <t>(木田地区)部数合計</t>
    <rPh sb="3" eb="5">
      <t>チク</t>
    </rPh>
    <rPh sb="6" eb="8">
      <t>ブスウ</t>
    </rPh>
    <rPh sb="8" eb="10">
      <t>ゴウケイ</t>
    </rPh>
    <phoneticPr fontId="12"/>
  </si>
  <si>
    <t>(木田地区)折込合計</t>
    <rPh sb="6" eb="8">
      <t>オリコミ</t>
    </rPh>
    <rPh sb="8" eb="10">
      <t>ゴウケイ</t>
    </rPh>
    <phoneticPr fontId="12"/>
  </si>
  <si>
    <t>(国分寺地区)部数合計</t>
    <rPh sb="1" eb="4">
      <t>コクブンジ</t>
    </rPh>
    <rPh sb="4" eb="6">
      <t>チク</t>
    </rPh>
    <phoneticPr fontId="12"/>
  </si>
  <si>
    <t>(国分寺地区)折込合計</t>
    <phoneticPr fontId="12"/>
  </si>
  <si>
    <t>三豊市</t>
    <rPh sb="2" eb="3">
      <t>シ</t>
    </rPh>
    <phoneticPr fontId="12"/>
  </si>
  <si>
    <t>三豊市部数合計</t>
    <rPh sb="2" eb="3">
      <t>シ</t>
    </rPh>
    <phoneticPr fontId="12"/>
  </si>
  <si>
    <t>三豊市折込合計</t>
    <rPh sb="2" eb="3">
      <t>シ</t>
    </rPh>
    <phoneticPr fontId="12"/>
  </si>
  <si>
    <t>84155</t>
    <phoneticPr fontId="12"/>
  </si>
  <si>
    <t>一の谷（本大町周辺)は豊中に含む</t>
    <rPh sb="0" eb="1">
      <t>イチ</t>
    </rPh>
    <rPh sb="2" eb="3">
      <t>タニ</t>
    </rPh>
    <rPh sb="4" eb="5">
      <t>モト</t>
    </rPh>
    <rPh sb="5" eb="6">
      <t>ダイ</t>
    </rPh>
    <rPh sb="6" eb="7">
      <t>チョウ</t>
    </rPh>
    <rPh sb="7" eb="9">
      <t>シュウヘン</t>
    </rPh>
    <rPh sb="11" eb="13">
      <t>トヨナカ</t>
    </rPh>
    <rPh sb="14" eb="15">
      <t>フク</t>
    </rPh>
    <phoneticPr fontId="12"/>
  </si>
  <si>
    <t>香川町(読)</t>
    <rPh sb="0" eb="3">
      <t>カガワチョウ</t>
    </rPh>
    <rPh sb="4" eb="5">
      <t>ヨ</t>
    </rPh>
    <phoneticPr fontId="12"/>
  </si>
  <si>
    <t>(満濃、仲南、琴南含む)</t>
    <rPh sb="1" eb="3">
      <t>マンノウ</t>
    </rPh>
    <rPh sb="4" eb="6">
      <t>チュウナン</t>
    </rPh>
    <rPh sb="7" eb="8">
      <t>コト</t>
    </rPh>
    <rPh sb="8" eb="9">
      <t>ミナミ</t>
    </rPh>
    <rPh sb="9" eb="10">
      <t>フク</t>
    </rPh>
    <phoneticPr fontId="12"/>
  </si>
  <si>
    <t>木</t>
    <rPh sb="0" eb="1">
      <t>キ</t>
    </rPh>
    <phoneticPr fontId="12"/>
  </si>
  <si>
    <t>田</t>
    <rPh sb="0" eb="1">
      <t>タ</t>
    </rPh>
    <phoneticPr fontId="12"/>
  </si>
  <si>
    <t>さ</t>
    <phoneticPr fontId="12"/>
  </si>
  <si>
    <t>ぬ</t>
    <phoneticPr fontId="12"/>
  </si>
  <si>
    <t>東</t>
    <rPh sb="0" eb="1">
      <t>ヒガシ</t>
    </rPh>
    <phoneticPr fontId="12"/>
  </si>
  <si>
    <t>香</t>
    <rPh sb="0" eb="1">
      <t>カ</t>
    </rPh>
    <phoneticPr fontId="12"/>
  </si>
  <si>
    <t>川</t>
    <rPh sb="0" eb="1">
      <t>ガワ</t>
    </rPh>
    <phoneticPr fontId="12"/>
  </si>
  <si>
    <t>綾</t>
    <rPh sb="0" eb="1">
      <t>アヤ</t>
    </rPh>
    <phoneticPr fontId="12"/>
  </si>
  <si>
    <t>歌</t>
    <rPh sb="0" eb="1">
      <t>ウタ</t>
    </rPh>
    <phoneticPr fontId="12"/>
  </si>
  <si>
    <t>牟礼(読)</t>
    <rPh sb="0" eb="2">
      <t>ムレ</t>
    </rPh>
    <phoneticPr fontId="12"/>
  </si>
  <si>
    <t>庵治(読)</t>
    <rPh sb="0" eb="1">
      <t>イオリ</t>
    </rPh>
    <rPh sb="1" eb="2">
      <t>チ</t>
    </rPh>
    <phoneticPr fontId="12"/>
  </si>
  <si>
    <t>香川町*</t>
    <rPh sb="0" eb="3">
      <t>カガワチョウ</t>
    </rPh>
    <phoneticPr fontId="12"/>
  </si>
  <si>
    <t>香南*</t>
    <rPh sb="0" eb="2">
      <t>コウナン</t>
    </rPh>
    <phoneticPr fontId="12"/>
  </si>
  <si>
    <t>木田郡</t>
    <rPh sb="0" eb="3">
      <t>キダグン</t>
    </rPh>
    <phoneticPr fontId="12"/>
  </si>
  <si>
    <t>観音寺西(四)</t>
    <rPh sb="0" eb="3">
      <t>カンノンジ</t>
    </rPh>
    <rPh sb="3" eb="4">
      <t>ニシ</t>
    </rPh>
    <rPh sb="5" eb="6">
      <t>ヨン</t>
    </rPh>
    <phoneticPr fontId="12"/>
  </si>
  <si>
    <t>綾川町</t>
    <rPh sb="1" eb="2">
      <t>カワ</t>
    </rPh>
    <rPh sb="2" eb="3">
      <t>チョウ</t>
    </rPh>
    <phoneticPr fontId="12"/>
  </si>
  <si>
    <t>綾川町部数合計</t>
    <rPh sb="1" eb="2">
      <t>カワ</t>
    </rPh>
    <rPh sb="2" eb="3">
      <t>チョウ</t>
    </rPh>
    <phoneticPr fontId="12"/>
  </si>
  <si>
    <t>綾川町折込合計</t>
    <phoneticPr fontId="12"/>
  </si>
  <si>
    <t>宇多津町</t>
    <rPh sb="0" eb="4">
      <t>ウタヅチョウ</t>
    </rPh>
    <phoneticPr fontId="12"/>
  </si>
  <si>
    <t>宇多津町部数合計</t>
    <rPh sb="0" eb="3">
      <t>ウタヅ</t>
    </rPh>
    <rPh sb="3" eb="4">
      <t>チョウ</t>
    </rPh>
    <phoneticPr fontId="12"/>
  </si>
  <si>
    <t>宇多津町折込合計</t>
    <phoneticPr fontId="12"/>
  </si>
  <si>
    <t>坂出中央</t>
    <rPh sb="0" eb="1">
      <t>サカイデ</t>
    </rPh>
    <rPh sb="1" eb="2">
      <t>デ</t>
    </rPh>
    <rPh sb="2" eb="4">
      <t>チュウオウ</t>
    </rPh>
    <phoneticPr fontId="12"/>
  </si>
  <si>
    <t>丸亀今津</t>
    <rPh sb="0" eb="2">
      <t>マルガメ</t>
    </rPh>
    <rPh sb="2" eb="4">
      <t>イマヅ</t>
    </rPh>
    <phoneticPr fontId="12"/>
  </si>
  <si>
    <t>善通寺中</t>
    <rPh sb="0" eb="3">
      <t>ゼンツウジ</t>
    </rPh>
    <rPh sb="3" eb="4">
      <t>ナカ</t>
    </rPh>
    <phoneticPr fontId="12"/>
  </si>
  <si>
    <t>観音寺西</t>
    <rPh sb="0" eb="3">
      <t>カンノンジ</t>
    </rPh>
    <rPh sb="3" eb="4">
      <t>ニシ</t>
    </rPh>
    <phoneticPr fontId="12"/>
  </si>
  <si>
    <t>善通寺市</t>
    <rPh sb="0" eb="4">
      <t>ゼンツウジシ</t>
    </rPh>
    <phoneticPr fontId="12"/>
  </si>
  <si>
    <t>三豊市</t>
    <rPh sb="0" eb="1">
      <t>サン</t>
    </rPh>
    <rPh sb="1" eb="2">
      <t>トヨ</t>
    </rPh>
    <rPh sb="2" eb="3">
      <t>シ</t>
    </rPh>
    <phoneticPr fontId="12"/>
  </si>
  <si>
    <t>綾歌郡</t>
    <rPh sb="0" eb="3">
      <t>アヤウタグン</t>
    </rPh>
    <phoneticPr fontId="12"/>
  </si>
  <si>
    <t>亀岡</t>
    <rPh sb="0" eb="2">
      <t>カメオカ</t>
    </rPh>
    <phoneticPr fontId="12"/>
  </si>
  <si>
    <t>鬼無</t>
    <rPh sb="0" eb="1">
      <t>オニ</t>
    </rPh>
    <rPh sb="1" eb="2">
      <t>ナ</t>
    </rPh>
    <phoneticPr fontId="12"/>
  </si>
  <si>
    <t>津田*</t>
    <rPh sb="0" eb="2">
      <t>ツダ</t>
    </rPh>
    <phoneticPr fontId="12"/>
  </si>
  <si>
    <t>土庄</t>
    <rPh sb="0" eb="1">
      <t>ツチ</t>
    </rPh>
    <rPh sb="1" eb="2">
      <t>ショウ</t>
    </rPh>
    <phoneticPr fontId="12"/>
  </si>
  <si>
    <t>池田</t>
    <rPh sb="0" eb="1">
      <t>イケ</t>
    </rPh>
    <rPh sb="1" eb="2">
      <t>タ</t>
    </rPh>
    <phoneticPr fontId="12"/>
  </si>
  <si>
    <t>豊中*</t>
    <rPh sb="0" eb="2">
      <t>トヨナカ</t>
    </rPh>
    <phoneticPr fontId="12"/>
  </si>
  <si>
    <t>山本*</t>
    <rPh sb="0" eb="2">
      <t>ヤマモト</t>
    </rPh>
    <phoneticPr fontId="12"/>
  </si>
  <si>
    <t>高松販売</t>
    <rPh sb="0" eb="2">
      <t>タカマツ</t>
    </rPh>
    <rPh sb="2" eb="4">
      <t>ハンバイ</t>
    </rPh>
    <phoneticPr fontId="12"/>
  </si>
  <si>
    <t>新田</t>
    <rPh sb="0" eb="2">
      <t>シンデン</t>
    </rPh>
    <phoneticPr fontId="12"/>
  </si>
  <si>
    <t>龍雲</t>
    <rPh sb="0" eb="1">
      <t>リュウ</t>
    </rPh>
    <rPh sb="1" eb="2">
      <t>クモ</t>
    </rPh>
    <phoneticPr fontId="12"/>
  </si>
  <si>
    <t>林</t>
    <rPh sb="0" eb="1">
      <t>ハヤシ</t>
    </rPh>
    <phoneticPr fontId="12"/>
  </si>
  <si>
    <t>西支店</t>
    <rPh sb="0" eb="1">
      <t>ニシ</t>
    </rPh>
    <rPh sb="1" eb="3">
      <t>シテン</t>
    </rPh>
    <phoneticPr fontId="12"/>
  </si>
  <si>
    <t>豊浜</t>
    <rPh sb="0" eb="2">
      <t>トヨハマ</t>
    </rPh>
    <phoneticPr fontId="12"/>
  </si>
  <si>
    <t>詫間</t>
    <rPh sb="0" eb="2">
      <t>ワビマ</t>
    </rPh>
    <phoneticPr fontId="12"/>
  </si>
  <si>
    <t>豊中(読)</t>
    <rPh sb="0" eb="2">
      <t>トヨナカ</t>
    </rPh>
    <rPh sb="3" eb="4">
      <t>ヨ</t>
    </rPh>
    <phoneticPr fontId="12"/>
  </si>
  <si>
    <t>山本(読)</t>
    <rPh sb="0" eb="2">
      <t>ヤマモト</t>
    </rPh>
    <phoneticPr fontId="12"/>
  </si>
  <si>
    <t>*印は他の新聞の部数を含んでいます。</t>
    <rPh sb="1" eb="2">
      <t>シルシ</t>
    </rPh>
    <rPh sb="3" eb="4">
      <t>タ</t>
    </rPh>
    <rPh sb="5" eb="7">
      <t>シンブン</t>
    </rPh>
    <rPh sb="8" eb="10">
      <t>ブスウ</t>
    </rPh>
    <rPh sb="11" eb="12">
      <t>フク</t>
    </rPh>
    <phoneticPr fontId="12"/>
  </si>
  <si>
    <t>*印は他の新聞の部数を含んでいます。</t>
    <phoneticPr fontId="12"/>
  </si>
  <si>
    <t>*印は他の新聞の部数を含んでいます。</t>
    <phoneticPr fontId="12"/>
  </si>
  <si>
    <t>坂出東(四)</t>
    <rPh sb="0" eb="2">
      <t>サカイデ</t>
    </rPh>
    <rPh sb="2" eb="3">
      <t>ヒガシ</t>
    </rPh>
    <phoneticPr fontId="12"/>
  </si>
  <si>
    <t>四新一宮</t>
    <rPh sb="0" eb="1">
      <t>シ</t>
    </rPh>
    <rPh sb="1" eb="2">
      <t>シン</t>
    </rPh>
    <rPh sb="2" eb="4">
      <t>イチノミヤ</t>
    </rPh>
    <phoneticPr fontId="12"/>
  </si>
  <si>
    <t>津田(四)</t>
    <rPh sb="0" eb="2">
      <t>ツダ</t>
    </rPh>
    <phoneticPr fontId="12"/>
  </si>
  <si>
    <t>坂出中央(四)</t>
    <rPh sb="0" eb="2">
      <t>サカイデ</t>
    </rPh>
    <rPh sb="2" eb="4">
      <t>チュウオウ</t>
    </rPh>
    <phoneticPr fontId="12"/>
  </si>
  <si>
    <t>綾歌(四)</t>
    <rPh sb="0" eb="2">
      <t>アヤウタ</t>
    </rPh>
    <phoneticPr fontId="12"/>
  </si>
  <si>
    <t>坂出南(四)</t>
    <rPh sb="0" eb="2">
      <t>サカイデ</t>
    </rPh>
    <rPh sb="2" eb="3">
      <t>ミナミ</t>
    </rPh>
    <phoneticPr fontId="12"/>
  </si>
  <si>
    <t>さぬき東部(四)</t>
    <rPh sb="3" eb="5">
      <t>トウブ</t>
    </rPh>
    <phoneticPr fontId="12"/>
  </si>
  <si>
    <t>さぬき中央(四)</t>
    <rPh sb="3" eb="5">
      <t>チュウオウ</t>
    </rPh>
    <phoneticPr fontId="12"/>
  </si>
  <si>
    <t>さぬき志度(四)</t>
    <rPh sb="3" eb="5">
      <t>シド</t>
    </rPh>
    <phoneticPr fontId="12"/>
  </si>
  <si>
    <t>庵治*</t>
    <rPh sb="0" eb="1">
      <t>イオリ</t>
    </rPh>
    <rPh sb="1" eb="2">
      <t>チ</t>
    </rPh>
    <phoneticPr fontId="12"/>
  </si>
  <si>
    <t>牟礼*</t>
    <rPh sb="0" eb="2">
      <t>ムレ</t>
    </rPh>
    <phoneticPr fontId="12"/>
  </si>
  <si>
    <t>志度(読)</t>
    <rPh sb="0" eb="2">
      <t>シド</t>
    </rPh>
    <rPh sb="3" eb="4">
      <t>ヨ</t>
    </rPh>
    <phoneticPr fontId="12"/>
  </si>
  <si>
    <t>川添北</t>
    <rPh sb="0" eb="2">
      <t>カワゾエ</t>
    </rPh>
    <rPh sb="2" eb="3">
      <t>キタ</t>
    </rPh>
    <phoneticPr fontId="12"/>
  </si>
  <si>
    <t>四新松福</t>
    <rPh sb="0" eb="1">
      <t>ヨン</t>
    </rPh>
    <rPh sb="1" eb="2">
      <t>シン</t>
    </rPh>
    <rPh sb="2" eb="3">
      <t>マツ</t>
    </rPh>
    <rPh sb="3" eb="4">
      <t>フク</t>
    </rPh>
    <phoneticPr fontId="12"/>
  </si>
  <si>
    <t>国分寺西(四)</t>
    <rPh sb="0" eb="3">
      <t>コクブンジ</t>
    </rPh>
    <rPh sb="3" eb="4">
      <t>ニシ</t>
    </rPh>
    <phoneticPr fontId="12"/>
  </si>
  <si>
    <t>国分寺東(四)</t>
    <rPh sb="0" eb="3">
      <t>コクブンジ</t>
    </rPh>
    <rPh sb="3" eb="4">
      <t>ヒガシ</t>
    </rPh>
    <phoneticPr fontId="12"/>
  </si>
  <si>
    <t>四新松島</t>
    <rPh sb="2" eb="4">
      <t>マツシマ</t>
    </rPh>
    <phoneticPr fontId="12"/>
  </si>
  <si>
    <t>多度津</t>
    <rPh sb="0" eb="3">
      <t>タドツ</t>
    </rPh>
    <phoneticPr fontId="12"/>
  </si>
  <si>
    <t>琴平</t>
    <rPh sb="0" eb="2">
      <t>コトヒラ</t>
    </rPh>
    <phoneticPr fontId="12"/>
  </si>
  <si>
    <t>坂出東部(読)</t>
    <rPh sb="0" eb="2">
      <t>サカイデ</t>
    </rPh>
    <rPh sb="2" eb="4">
      <t>トウブ</t>
    </rPh>
    <phoneticPr fontId="12"/>
  </si>
  <si>
    <t>坂出(読)</t>
    <rPh sb="0" eb="2">
      <t>サカイデ</t>
    </rPh>
    <phoneticPr fontId="12"/>
  </si>
  <si>
    <t>(小田含む)</t>
    <rPh sb="1" eb="3">
      <t>オダ</t>
    </rPh>
    <rPh sb="3" eb="4">
      <t>フク</t>
    </rPh>
    <phoneticPr fontId="12"/>
  </si>
  <si>
    <t>(鴨部含む)</t>
    <rPh sb="1" eb="3">
      <t>カモベ</t>
    </rPh>
    <rPh sb="3" eb="4">
      <t>フク</t>
    </rPh>
    <phoneticPr fontId="12"/>
  </si>
  <si>
    <t>塩江*</t>
    <rPh sb="0" eb="1">
      <t>シオ</t>
    </rPh>
    <rPh sb="1" eb="2">
      <t>エ</t>
    </rPh>
    <phoneticPr fontId="12"/>
  </si>
  <si>
    <t>木太前田</t>
    <rPh sb="0" eb="1">
      <t>キ</t>
    </rPh>
    <rPh sb="1" eb="2">
      <t>フト</t>
    </rPh>
    <rPh sb="2" eb="4">
      <t>マエダ</t>
    </rPh>
    <phoneticPr fontId="12"/>
  </si>
  <si>
    <t>仏生山三谷</t>
    <rPh sb="0" eb="3">
      <t>ブッショウザン</t>
    </rPh>
    <rPh sb="3" eb="5">
      <t>ミタニ</t>
    </rPh>
    <phoneticPr fontId="12"/>
  </si>
  <si>
    <t>大川(読)</t>
    <rPh sb="0" eb="2">
      <t>オオカワ</t>
    </rPh>
    <rPh sb="3" eb="4">
      <t>ヨ</t>
    </rPh>
    <phoneticPr fontId="12"/>
  </si>
  <si>
    <t>池田*</t>
    <rPh sb="0" eb="2">
      <t>イケダ</t>
    </rPh>
    <phoneticPr fontId="12"/>
  </si>
  <si>
    <t>池田(毎)</t>
    <rPh sb="0" eb="1">
      <t>イケ</t>
    </rPh>
    <rPh sb="1" eb="2">
      <t>タ</t>
    </rPh>
    <rPh sb="3" eb="4">
      <t>マイ</t>
    </rPh>
    <phoneticPr fontId="12"/>
  </si>
  <si>
    <t>(池田含む)</t>
    <rPh sb="1" eb="3">
      <t>イケダ</t>
    </rPh>
    <rPh sb="3" eb="4">
      <t>フク</t>
    </rPh>
    <phoneticPr fontId="12"/>
  </si>
  <si>
    <t>牟礼(四)</t>
    <rPh sb="0" eb="2">
      <t>ムレ</t>
    </rPh>
    <phoneticPr fontId="12"/>
  </si>
  <si>
    <t>(志度100含む)</t>
    <rPh sb="1" eb="3">
      <t>シド</t>
    </rPh>
    <rPh sb="6" eb="7">
      <t>フク</t>
    </rPh>
    <phoneticPr fontId="12"/>
  </si>
  <si>
    <t>84172</t>
  </si>
  <si>
    <t>84420</t>
  </si>
  <si>
    <t>丸亀市</t>
    <rPh sb="0" eb="3">
      <t>マルガメシ</t>
    </rPh>
    <phoneticPr fontId="12"/>
  </si>
  <si>
    <t>坂出市</t>
    <rPh sb="0" eb="3">
      <t>サカイデシ</t>
    </rPh>
    <phoneticPr fontId="12"/>
  </si>
  <si>
    <t>観音寺市*1</t>
    <rPh sb="0" eb="2">
      <t>カンノンジシ</t>
    </rPh>
    <rPh sb="2" eb="3">
      <t>テラ</t>
    </rPh>
    <rPh sb="3" eb="4">
      <t>シ</t>
    </rPh>
    <phoneticPr fontId="12"/>
  </si>
  <si>
    <t>香川郡*2</t>
    <rPh sb="0" eb="3">
      <t>カガワグン</t>
    </rPh>
    <phoneticPr fontId="12"/>
  </si>
  <si>
    <t>松並</t>
    <rPh sb="0" eb="2">
      <t>マツナミ</t>
    </rPh>
    <phoneticPr fontId="12"/>
  </si>
  <si>
    <t>成合</t>
    <rPh sb="0" eb="1">
      <t>ナリ</t>
    </rPh>
    <rPh sb="1" eb="2">
      <t>ア</t>
    </rPh>
    <phoneticPr fontId="12"/>
  </si>
  <si>
    <t>三本松</t>
    <rPh sb="0" eb="3">
      <t>サンボンマツ</t>
    </rPh>
    <phoneticPr fontId="12"/>
  </si>
  <si>
    <t>四新屋島</t>
    <rPh sb="2" eb="4">
      <t>ヤシマ</t>
    </rPh>
    <phoneticPr fontId="12"/>
  </si>
  <si>
    <t>高田</t>
    <rPh sb="0" eb="2">
      <t>タカダ</t>
    </rPh>
    <phoneticPr fontId="12"/>
  </si>
  <si>
    <t>四新屋島東</t>
    <rPh sb="2" eb="4">
      <t>ヤシマ</t>
    </rPh>
    <rPh sb="4" eb="5">
      <t>ヒガシ</t>
    </rPh>
    <phoneticPr fontId="12"/>
  </si>
  <si>
    <t>四新大野</t>
    <rPh sb="2" eb="4">
      <t>オオノ</t>
    </rPh>
    <phoneticPr fontId="12"/>
  </si>
  <si>
    <t>綾川町</t>
    <rPh sb="0" eb="1">
      <t>アヤ</t>
    </rPh>
    <rPh sb="1" eb="2">
      <t>カワ</t>
    </rPh>
    <rPh sb="2" eb="3">
      <t>チョウ</t>
    </rPh>
    <phoneticPr fontId="12"/>
  </si>
  <si>
    <t>大野原</t>
    <rPh sb="0" eb="3">
      <t>オオノハラ</t>
    </rPh>
    <phoneticPr fontId="12"/>
  </si>
  <si>
    <t>三野</t>
    <rPh sb="0" eb="2">
      <t>ミノ</t>
    </rPh>
    <phoneticPr fontId="12"/>
  </si>
  <si>
    <r>
      <t>*</t>
    </r>
    <r>
      <rPr>
        <sz val="11"/>
        <rFont val="ＭＳ Ｐゴシック"/>
        <family val="3"/>
        <charset val="128"/>
      </rPr>
      <t>1</t>
    </r>
    <phoneticPr fontId="12"/>
  </si>
  <si>
    <t>朝日新聞、読売新聞、毎日新聞、産経新聞、日経新聞の観音寺市一の谷地区は三豊市豊中町に含まれている</t>
    <rPh sb="0" eb="2">
      <t>アサヒ</t>
    </rPh>
    <rPh sb="2" eb="4">
      <t>シンブン</t>
    </rPh>
    <rPh sb="5" eb="7">
      <t>ヨミウリ</t>
    </rPh>
    <rPh sb="7" eb="9">
      <t>シンブン</t>
    </rPh>
    <rPh sb="10" eb="12">
      <t>マイニチ</t>
    </rPh>
    <rPh sb="12" eb="14">
      <t>シンブン</t>
    </rPh>
    <rPh sb="15" eb="17">
      <t>サンケイ</t>
    </rPh>
    <rPh sb="17" eb="19">
      <t>シンブン</t>
    </rPh>
    <rPh sb="20" eb="22">
      <t>ニッケイ</t>
    </rPh>
    <rPh sb="22" eb="24">
      <t>シンブン</t>
    </rPh>
    <rPh sb="25" eb="28">
      <t>カンノンジ</t>
    </rPh>
    <rPh sb="28" eb="29">
      <t>シ</t>
    </rPh>
    <rPh sb="29" eb="34">
      <t>イチノタニＳチク</t>
    </rPh>
    <rPh sb="35" eb="37">
      <t>ミトヨ</t>
    </rPh>
    <rPh sb="37" eb="38">
      <t>シ</t>
    </rPh>
    <rPh sb="38" eb="40">
      <t>トヨナカ</t>
    </rPh>
    <rPh sb="40" eb="41">
      <t>チョウ</t>
    </rPh>
    <phoneticPr fontId="12"/>
  </si>
  <si>
    <t>84421</t>
  </si>
  <si>
    <t>三豊中央(四)</t>
  </si>
  <si>
    <t>財田(四)</t>
  </si>
  <si>
    <t>三豊中央</t>
    <rPh sb="0" eb="2">
      <t>ミトヨ</t>
    </rPh>
    <rPh sb="2" eb="4">
      <t>チュウオウ</t>
    </rPh>
    <phoneticPr fontId="12"/>
  </si>
  <si>
    <t>(福田250含む)</t>
    <rPh sb="1" eb="3">
      <t>フクダ</t>
    </rPh>
    <rPh sb="6" eb="7">
      <t>フク</t>
    </rPh>
    <phoneticPr fontId="12"/>
  </si>
  <si>
    <t>(池田800・大部含む)</t>
    <rPh sb="1" eb="3">
      <t>イケダ</t>
    </rPh>
    <rPh sb="7" eb="9">
      <t>オオベ</t>
    </rPh>
    <rPh sb="9" eb="10">
      <t>フク</t>
    </rPh>
    <phoneticPr fontId="12"/>
  </si>
  <si>
    <t>(三木町小蓑150含む)</t>
    <rPh sb="1" eb="3">
      <t>ミキ</t>
    </rPh>
    <rPh sb="3" eb="4">
      <t>マチ</t>
    </rPh>
    <rPh sb="4" eb="5">
      <t>ショウ</t>
    </rPh>
    <rPh sb="5" eb="6">
      <t>ミノ</t>
    </rPh>
    <rPh sb="9" eb="10">
      <t>フク</t>
    </rPh>
    <phoneticPr fontId="12"/>
  </si>
  <si>
    <t>(志度1250含む)</t>
    <rPh sb="1" eb="3">
      <t>シド</t>
    </rPh>
    <rPh sb="7" eb="8">
      <t>フク</t>
    </rPh>
    <phoneticPr fontId="12"/>
  </si>
  <si>
    <t>丸亀南(毎)</t>
    <rPh sb="0" eb="2">
      <t>マルガメ</t>
    </rPh>
    <rPh sb="2" eb="3">
      <t>ミナミ</t>
    </rPh>
    <rPh sb="4" eb="5">
      <t>マイ</t>
    </rPh>
    <phoneticPr fontId="12"/>
  </si>
  <si>
    <t>綾歌(朝)</t>
    <rPh sb="0" eb="2">
      <t>アヤウタ</t>
    </rPh>
    <rPh sb="3" eb="4">
      <t>アサ</t>
    </rPh>
    <phoneticPr fontId="12"/>
  </si>
  <si>
    <t>琴平(朝)</t>
    <rPh sb="0" eb="2">
      <t>コトヒラ</t>
    </rPh>
    <rPh sb="3" eb="4">
      <t>アサ</t>
    </rPh>
    <phoneticPr fontId="12"/>
  </si>
  <si>
    <t>善通寺*</t>
    <rPh sb="0" eb="3">
      <t>ゼンツウジ</t>
    </rPh>
    <phoneticPr fontId="12"/>
  </si>
  <si>
    <t>三豊北(朝)</t>
    <rPh sb="0" eb="2">
      <t>ミトヨ</t>
    </rPh>
    <rPh sb="2" eb="3">
      <t>キタ</t>
    </rPh>
    <rPh sb="4" eb="5">
      <t>アサ</t>
    </rPh>
    <phoneticPr fontId="12"/>
  </si>
  <si>
    <t>香川県全域</t>
    <rPh sb="0" eb="3">
      <t>カガワケン</t>
    </rPh>
    <rPh sb="3" eb="5">
      <t>ゼンイキ</t>
    </rPh>
    <phoneticPr fontId="12"/>
  </si>
  <si>
    <t>読 売</t>
    <phoneticPr fontId="12"/>
  </si>
  <si>
    <t>小豆郡除く全域</t>
    <rPh sb="0" eb="3">
      <t>ショウズグン</t>
    </rPh>
    <rPh sb="3" eb="4">
      <t>ノゾ</t>
    </rPh>
    <rPh sb="5" eb="7">
      <t>ゼンイキ</t>
    </rPh>
    <phoneticPr fontId="12"/>
  </si>
  <si>
    <t>多度津*</t>
    <rPh sb="0" eb="3">
      <t>タドツ</t>
    </rPh>
    <phoneticPr fontId="12"/>
  </si>
  <si>
    <t>坂出*</t>
    <rPh sb="0" eb="2">
      <t>サカイデ</t>
    </rPh>
    <phoneticPr fontId="12"/>
  </si>
  <si>
    <t>坂出東部*</t>
    <rPh sb="0" eb="2">
      <t>サカイデ</t>
    </rPh>
    <rPh sb="2" eb="4">
      <t>トウブ</t>
    </rPh>
    <phoneticPr fontId="12"/>
  </si>
  <si>
    <t>多度津(朝)</t>
    <rPh sb="0" eb="3">
      <t>タドツ</t>
    </rPh>
    <phoneticPr fontId="12"/>
  </si>
  <si>
    <t>観音寺南</t>
    <rPh sb="0" eb="3">
      <t>カンオンジ</t>
    </rPh>
    <rPh sb="3" eb="4">
      <t>ミナミ</t>
    </rPh>
    <phoneticPr fontId="12"/>
  </si>
  <si>
    <t>観音寺南(朝)</t>
    <rPh sb="0" eb="3">
      <t>カンオンジ</t>
    </rPh>
    <rPh sb="3" eb="4">
      <t>ミナミ</t>
    </rPh>
    <phoneticPr fontId="12"/>
  </si>
  <si>
    <t>四新屋島(四)</t>
    <rPh sb="0" eb="1">
      <t>ヨン</t>
    </rPh>
    <rPh sb="1" eb="2">
      <t>シン</t>
    </rPh>
    <rPh sb="2" eb="4">
      <t>ヤシマ</t>
    </rPh>
    <phoneticPr fontId="12"/>
  </si>
  <si>
    <t>94005</t>
  </si>
  <si>
    <t>古高松(四)</t>
    <rPh sb="0" eb="1">
      <t>フル</t>
    </rPh>
    <rPh sb="1" eb="3">
      <t>タカマツ</t>
    </rPh>
    <phoneticPr fontId="12"/>
  </si>
  <si>
    <t>庵治(四)</t>
    <rPh sb="0" eb="1">
      <t>イオリ</t>
    </rPh>
    <rPh sb="1" eb="2">
      <t>チ</t>
    </rPh>
    <phoneticPr fontId="12"/>
  </si>
  <si>
    <t>勅使・太田</t>
    <rPh sb="0" eb="2">
      <t>テシガワラ</t>
    </rPh>
    <rPh sb="3" eb="5">
      <t>オオタ</t>
    </rPh>
    <phoneticPr fontId="12"/>
  </si>
  <si>
    <t>四新坂出南</t>
    <rPh sb="0" eb="1">
      <t>ヨン</t>
    </rPh>
    <rPh sb="1" eb="2">
      <t>シン</t>
    </rPh>
    <rPh sb="2" eb="4">
      <t>サカイデ</t>
    </rPh>
    <rPh sb="4" eb="5">
      <t>ミナミ</t>
    </rPh>
    <phoneticPr fontId="12"/>
  </si>
  <si>
    <t>四新塩屋</t>
    <rPh sb="0" eb="1">
      <t>ヨン</t>
    </rPh>
    <rPh sb="1" eb="2">
      <t>シン</t>
    </rPh>
    <rPh sb="2" eb="3">
      <t>シオ</t>
    </rPh>
    <rPh sb="3" eb="4">
      <t>ヤ</t>
    </rPh>
    <phoneticPr fontId="12"/>
  </si>
  <si>
    <t>丸亀北</t>
    <rPh sb="0" eb="2">
      <t>マルガメ</t>
    </rPh>
    <rPh sb="2" eb="3">
      <t>キタ</t>
    </rPh>
    <phoneticPr fontId="12"/>
  </si>
  <si>
    <t>丸亀北(毎)</t>
    <rPh sb="0" eb="2">
      <t>マルガメ</t>
    </rPh>
    <rPh sb="2" eb="3">
      <t>キタ</t>
    </rPh>
    <rPh sb="4" eb="5">
      <t>マイ</t>
    </rPh>
    <phoneticPr fontId="12"/>
  </si>
  <si>
    <t>多度津(四)</t>
    <rPh sb="0" eb="3">
      <t>タドツ</t>
    </rPh>
    <phoneticPr fontId="12"/>
  </si>
  <si>
    <t>四新綾川西</t>
    <rPh sb="0" eb="1">
      <t>ヨン</t>
    </rPh>
    <rPh sb="1" eb="2">
      <t>シン</t>
    </rPh>
    <rPh sb="2" eb="3">
      <t>アヤ</t>
    </rPh>
    <rPh sb="3" eb="4">
      <t>カワ</t>
    </rPh>
    <rPh sb="4" eb="5">
      <t>ニシ</t>
    </rPh>
    <phoneticPr fontId="12"/>
  </si>
  <si>
    <t>四新綾川西(四</t>
    <rPh sb="0" eb="1">
      <t>ヨン</t>
    </rPh>
    <rPh sb="1" eb="2">
      <t>シン</t>
    </rPh>
    <rPh sb="2" eb="4">
      <t>アヤカワ</t>
    </rPh>
    <rPh sb="4" eb="5">
      <t>ニシ</t>
    </rPh>
    <phoneticPr fontId="12"/>
  </si>
  <si>
    <t>四新下笠居(四</t>
    <rPh sb="0" eb="1">
      <t>ヨン</t>
    </rPh>
    <rPh sb="1" eb="2">
      <t>シン</t>
    </rPh>
    <rPh sb="6" eb="7">
      <t>シ</t>
    </rPh>
    <phoneticPr fontId="12"/>
  </si>
  <si>
    <t>多和三木南</t>
    <rPh sb="2" eb="4">
      <t>ミキ</t>
    </rPh>
    <rPh sb="4" eb="5">
      <t>ミナミ</t>
    </rPh>
    <phoneticPr fontId="12"/>
  </si>
  <si>
    <t>四新丸亀南</t>
    <rPh sb="0" eb="1">
      <t>ヨン</t>
    </rPh>
    <rPh sb="1" eb="2">
      <t>シン</t>
    </rPh>
    <rPh sb="2" eb="4">
      <t>マルガメ</t>
    </rPh>
    <rPh sb="4" eb="5">
      <t>ミナミ</t>
    </rPh>
    <phoneticPr fontId="12"/>
  </si>
  <si>
    <t>※四国新聞の四新瀬戸内はサンポートを含んでいます。</t>
    <rPh sb="1" eb="3">
      <t>シコク</t>
    </rPh>
    <rPh sb="3" eb="5">
      <t>シンブン</t>
    </rPh>
    <rPh sb="6" eb="7">
      <t>ヨン</t>
    </rPh>
    <rPh sb="7" eb="8">
      <t>シン</t>
    </rPh>
    <rPh sb="8" eb="11">
      <t>セトウチ</t>
    </rPh>
    <rPh sb="18" eb="19">
      <t>フク</t>
    </rPh>
    <phoneticPr fontId="12"/>
  </si>
  <si>
    <t>鬼無弦打</t>
    <rPh sb="0" eb="1">
      <t>オニ</t>
    </rPh>
    <rPh sb="1" eb="2">
      <t>ナ</t>
    </rPh>
    <rPh sb="2" eb="3">
      <t>ゲン</t>
    </rPh>
    <rPh sb="3" eb="4">
      <t>ウ</t>
    </rPh>
    <phoneticPr fontId="12"/>
  </si>
  <si>
    <t>郷東茜</t>
    <rPh sb="0" eb="1">
      <t>サト</t>
    </rPh>
    <rPh sb="1" eb="2">
      <t>ヒガシ</t>
    </rPh>
    <rPh sb="2" eb="3">
      <t>アカネ</t>
    </rPh>
    <phoneticPr fontId="12"/>
  </si>
  <si>
    <t>四新綾川東</t>
    <rPh sb="0" eb="1">
      <t>ヨン</t>
    </rPh>
    <rPh sb="1" eb="2">
      <t>シン</t>
    </rPh>
    <rPh sb="2" eb="3">
      <t>アヤ</t>
    </rPh>
    <rPh sb="3" eb="4">
      <t>カワ</t>
    </rPh>
    <rPh sb="4" eb="5">
      <t>ヒガシ</t>
    </rPh>
    <phoneticPr fontId="12"/>
  </si>
  <si>
    <t>四新綾歌</t>
    <rPh sb="0" eb="1">
      <t>ヨン</t>
    </rPh>
    <rPh sb="1" eb="2">
      <t>シン</t>
    </rPh>
    <rPh sb="2" eb="4">
      <t>アヤウタ</t>
    </rPh>
    <phoneticPr fontId="12"/>
  </si>
  <si>
    <t>※島ごとの選択については部数が少ないエリアのある為、表以外はお断りする場合があります。</t>
    <rPh sb="1" eb="2">
      <t>シマ</t>
    </rPh>
    <rPh sb="5" eb="7">
      <t>センタク</t>
    </rPh>
    <rPh sb="12" eb="14">
      <t>ブスウ</t>
    </rPh>
    <rPh sb="15" eb="16">
      <t>スク</t>
    </rPh>
    <rPh sb="24" eb="25">
      <t>タメ</t>
    </rPh>
    <rPh sb="26" eb="27">
      <t>ヒョウ</t>
    </rPh>
    <rPh sb="27" eb="29">
      <t>イガイ</t>
    </rPh>
    <rPh sb="31" eb="32">
      <t>コトワ</t>
    </rPh>
    <rPh sb="35" eb="37">
      <t>バアイ</t>
    </rPh>
    <phoneticPr fontId="31"/>
  </si>
  <si>
    <t>※配送ルートにより一部島以外折込される場合があります。ご了承ください。</t>
    <rPh sb="1" eb="3">
      <t>ハイソウ</t>
    </rPh>
    <rPh sb="9" eb="11">
      <t>イチブ</t>
    </rPh>
    <rPh sb="11" eb="12">
      <t>シマ</t>
    </rPh>
    <rPh sb="12" eb="14">
      <t>イガイ</t>
    </rPh>
    <rPh sb="14" eb="16">
      <t>オリコミ</t>
    </rPh>
    <rPh sb="19" eb="21">
      <t>バアイ</t>
    </rPh>
    <rPh sb="28" eb="30">
      <t>リョウショウ</t>
    </rPh>
    <phoneticPr fontId="31"/>
  </si>
  <si>
    <t>※黄色部分は岡山県扱いになります。</t>
    <rPh sb="1" eb="3">
      <t>キイロ</t>
    </rPh>
    <rPh sb="3" eb="5">
      <t>ブブン</t>
    </rPh>
    <rPh sb="6" eb="9">
      <t>オカヤマケン</t>
    </rPh>
    <rPh sb="9" eb="10">
      <t>アツカ</t>
    </rPh>
    <phoneticPr fontId="31"/>
  </si>
  <si>
    <t>観音寺</t>
    <rPh sb="0" eb="3">
      <t>カンオンジ</t>
    </rPh>
    <phoneticPr fontId="31"/>
  </si>
  <si>
    <t>観音寺北</t>
    <rPh sb="0" eb="3">
      <t>カンオンジ</t>
    </rPh>
    <rPh sb="3" eb="4">
      <t>キタ</t>
    </rPh>
    <phoneticPr fontId="31"/>
  </si>
  <si>
    <t>観音寺市</t>
    <rPh sb="0" eb="4">
      <t>カンオンジシ</t>
    </rPh>
    <phoneticPr fontId="31"/>
  </si>
  <si>
    <t>伊吹島（伊吹島｜観音寺市）</t>
  </si>
  <si>
    <t>三豊市</t>
    <rPh sb="0" eb="2">
      <t>ミトヨ</t>
    </rPh>
    <rPh sb="2" eb="3">
      <t>シ</t>
    </rPh>
    <phoneticPr fontId="31"/>
  </si>
  <si>
    <t>志々島（塩飽諸島｜三豊市）</t>
  </si>
  <si>
    <t>三豊北</t>
    <rPh sb="0" eb="2">
      <t>ミトヨ</t>
    </rPh>
    <rPh sb="2" eb="3">
      <t>キタ</t>
    </rPh>
    <phoneticPr fontId="31"/>
  </si>
  <si>
    <t>詫間</t>
    <rPh sb="0" eb="2">
      <t>タクマ</t>
    </rPh>
    <phoneticPr fontId="31"/>
  </si>
  <si>
    <t>粟島（塩飽諸島｜三豊市）</t>
  </si>
  <si>
    <t>仲多度郡</t>
    <rPh sb="0" eb="3">
      <t>ナカタド</t>
    </rPh>
    <rPh sb="3" eb="4">
      <t>グン</t>
    </rPh>
    <phoneticPr fontId="31"/>
  </si>
  <si>
    <t>佐柳島（塩飽諸島｜多度津町）</t>
  </si>
  <si>
    <t>多度津</t>
    <rPh sb="0" eb="3">
      <t>タドツ</t>
    </rPh>
    <phoneticPr fontId="31"/>
  </si>
  <si>
    <t>高見島（塩飽諸島｜多度津町）</t>
  </si>
  <si>
    <t>丸亀市</t>
    <rPh sb="0" eb="3">
      <t>マルガメシ</t>
    </rPh>
    <phoneticPr fontId="31"/>
  </si>
  <si>
    <t>小手島（塩飽諸島｜丸亀市）</t>
  </si>
  <si>
    <t>手島（塩飽諸島｜丸亀市）</t>
  </si>
  <si>
    <t>広島（塩飽諸島｜丸亀市）</t>
  </si>
  <si>
    <t>本島（塩飽諸島｜丸亀市）</t>
  </si>
  <si>
    <t>丸亀西</t>
    <rPh sb="0" eb="2">
      <t>マルガメ</t>
    </rPh>
    <rPh sb="2" eb="3">
      <t>ニシ</t>
    </rPh>
    <phoneticPr fontId="31"/>
  </si>
  <si>
    <t>不要</t>
    <rPh sb="0" eb="2">
      <t>フヨウ</t>
    </rPh>
    <phoneticPr fontId="31"/>
  </si>
  <si>
    <t>丸亀北</t>
    <rPh sb="0" eb="2">
      <t>マルガメ</t>
    </rPh>
    <rPh sb="2" eb="3">
      <t>キタ</t>
    </rPh>
    <phoneticPr fontId="31"/>
  </si>
  <si>
    <t>四新丸亀</t>
    <rPh sb="0" eb="1">
      <t>ヨン</t>
    </rPh>
    <rPh sb="1" eb="2">
      <t>シン</t>
    </rPh>
    <rPh sb="2" eb="4">
      <t>マルガメ</t>
    </rPh>
    <phoneticPr fontId="31"/>
  </si>
  <si>
    <t>牛島（塩飽諸島｜丸亀市）</t>
  </si>
  <si>
    <t>坂出市</t>
    <rPh sb="0" eb="3">
      <t>サカイデシ</t>
    </rPh>
    <phoneticPr fontId="31"/>
  </si>
  <si>
    <t>小与島（塩飽諸島｜坂出市）</t>
  </si>
  <si>
    <t>与島（塩飽諸島｜坂出市）</t>
  </si>
  <si>
    <t>岩黒島（塩飽諸島｜坂出市）</t>
  </si>
  <si>
    <t>坂出</t>
    <rPh sb="0" eb="2">
      <t>サカイデ</t>
    </rPh>
    <phoneticPr fontId="31"/>
  </si>
  <si>
    <t>坂出　※</t>
    <rPh sb="0" eb="2">
      <t>サカイデ</t>
    </rPh>
    <phoneticPr fontId="31"/>
  </si>
  <si>
    <t>坂出中央</t>
    <rPh sb="0" eb="2">
      <t>サカイデ</t>
    </rPh>
    <rPh sb="2" eb="4">
      <t>チュウオウ</t>
    </rPh>
    <phoneticPr fontId="31"/>
  </si>
  <si>
    <t>櫃石島（塩飽諸島｜坂出市）</t>
  </si>
  <si>
    <t>香川郡</t>
    <rPh sb="0" eb="2">
      <t>カガワ</t>
    </rPh>
    <rPh sb="2" eb="3">
      <t>グン</t>
    </rPh>
    <phoneticPr fontId="31"/>
  </si>
  <si>
    <t>屏風島（直島諸島｜直島町）</t>
  </si>
  <si>
    <t>向島（直島諸島｜直島町）</t>
  </si>
  <si>
    <t>直島</t>
    <rPh sb="0" eb="2">
      <t>ナオシマ</t>
    </rPh>
    <phoneticPr fontId="31"/>
  </si>
  <si>
    <t>直島（直島諸島｜直島町）</t>
  </si>
  <si>
    <t>小豆郡</t>
    <rPh sb="0" eb="3">
      <t>ショウズグン</t>
    </rPh>
    <phoneticPr fontId="31"/>
  </si>
  <si>
    <t>小豊島（直島諸島｜土庄町）</t>
  </si>
  <si>
    <t>豊島（直島諸島｜土庄町）</t>
  </si>
  <si>
    <t>※山陽に含む</t>
    <rPh sb="1" eb="3">
      <t>サンヨウ</t>
    </rPh>
    <rPh sb="4" eb="5">
      <t>フク</t>
    </rPh>
    <phoneticPr fontId="31"/>
  </si>
  <si>
    <t>山陽宇野</t>
    <rPh sb="0" eb="2">
      <t>サンヨウ</t>
    </rPh>
    <rPh sb="2" eb="4">
      <t>ウノ</t>
    </rPh>
    <phoneticPr fontId="31"/>
  </si>
  <si>
    <t>１販売店につき390円</t>
    <rPh sb="1" eb="4">
      <t>ハンバイテン</t>
    </rPh>
    <rPh sb="10" eb="11">
      <t>エン</t>
    </rPh>
    <phoneticPr fontId="31"/>
  </si>
  <si>
    <t>豊島</t>
    <rPh sb="0" eb="2">
      <t>テシマ</t>
    </rPh>
    <phoneticPr fontId="31"/>
  </si>
  <si>
    <t>沖之島（小豆郡｜土庄町）</t>
  </si>
  <si>
    <t>内海</t>
    <rPh sb="0" eb="2">
      <t>ウチウミ</t>
    </rPh>
    <phoneticPr fontId="31"/>
  </si>
  <si>
    <t>内海</t>
    <rPh sb="0" eb="2">
      <t>ウツミ</t>
    </rPh>
    <phoneticPr fontId="30"/>
  </si>
  <si>
    <t>大部(四)</t>
    <rPh sb="0" eb="1">
      <t>オオ</t>
    </rPh>
    <rPh sb="1" eb="2">
      <t>ベ</t>
    </rPh>
    <phoneticPr fontId="30"/>
  </si>
  <si>
    <t>池田*</t>
    <rPh sb="0" eb="2">
      <t>イケダ</t>
    </rPh>
    <phoneticPr fontId="30"/>
  </si>
  <si>
    <t>池田</t>
    <rPh sb="0" eb="2">
      <t>イケダ</t>
    </rPh>
    <phoneticPr fontId="31"/>
  </si>
  <si>
    <t>土庄</t>
    <rPh sb="0" eb="2">
      <t>トノショウ</t>
    </rPh>
    <phoneticPr fontId="31"/>
  </si>
  <si>
    <t>土庄</t>
    <rPh sb="0" eb="2">
      <t>トノショウ</t>
    </rPh>
    <phoneticPr fontId="30"/>
  </si>
  <si>
    <t>１梱包500円</t>
    <rPh sb="1" eb="3">
      <t>コンポウ</t>
    </rPh>
    <rPh sb="6" eb="7">
      <t>エン</t>
    </rPh>
    <phoneticPr fontId="31"/>
  </si>
  <si>
    <t>小豆島（ -｜小豆島町・土庄町）</t>
  </si>
  <si>
    <t>庵治</t>
    <rPh sb="0" eb="2">
      <t>アジ</t>
    </rPh>
    <phoneticPr fontId="31"/>
  </si>
  <si>
    <t>高松市</t>
    <rPh sb="0" eb="3">
      <t>タカマツシ</t>
    </rPh>
    <phoneticPr fontId="31"/>
  </si>
  <si>
    <t>大島（ -｜高松市）</t>
  </si>
  <si>
    <t>女木島（直島諸島｜高松市）</t>
  </si>
  <si>
    <t>高松販売</t>
    <rPh sb="0" eb="2">
      <t>タカマツ</t>
    </rPh>
    <rPh sb="2" eb="4">
      <t>ハンバイ</t>
    </rPh>
    <phoneticPr fontId="31"/>
  </si>
  <si>
    <t>高松中央</t>
    <rPh sb="0" eb="2">
      <t>タカマツ</t>
    </rPh>
    <rPh sb="2" eb="4">
      <t>チュウオウ</t>
    </rPh>
    <phoneticPr fontId="31"/>
  </si>
  <si>
    <t>四新中央</t>
    <rPh sb="0" eb="1">
      <t>ヨン</t>
    </rPh>
    <rPh sb="1" eb="2">
      <t>シン</t>
    </rPh>
    <rPh sb="2" eb="4">
      <t>チュウオウ</t>
    </rPh>
    <phoneticPr fontId="31"/>
  </si>
  <si>
    <t>男木島（直島諸島｜高松市）</t>
  </si>
  <si>
    <t>送料</t>
    <rPh sb="0" eb="2">
      <t>ソウリョウ</t>
    </rPh>
    <phoneticPr fontId="31"/>
  </si>
  <si>
    <t>B3単価</t>
    <rPh sb="2" eb="4">
      <t>タンカ</t>
    </rPh>
    <phoneticPr fontId="31"/>
  </si>
  <si>
    <t>B4単価</t>
    <rPh sb="2" eb="4">
      <t>タンカ</t>
    </rPh>
    <phoneticPr fontId="31"/>
  </si>
  <si>
    <t>部数</t>
    <rPh sb="0" eb="2">
      <t>ブスウ</t>
    </rPh>
    <phoneticPr fontId="31"/>
  </si>
  <si>
    <t>販売店名</t>
    <rPh sb="0" eb="3">
      <t>ハンバイテン</t>
    </rPh>
    <rPh sb="3" eb="4">
      <t>メイ</t>
    </rPh>
    <phoneticPr fontId="31"/>
  </si>
  <si>
    <t>地区</t>
    <rPh sb="0" eb="2">
      <t>チク</t>
    </rPh>
    <phoneticPr fontId="31"/>
  </si>
  <si>
    <t>香川県の島々</t>
  </si>
  <si>
    <t>日経新聞</t>
    <rPh sb="0" eb="2">
      <t>ニッケイ</t>
    </rPh>
    <rPh sb="2" eb="4">
      <t>シンブン</t>
    </rPh>
    <phoneticPr fontId="31"/>
  </si>
  <si>
    <t>山陽新聞</t>
    <rPh sb="0" eb="2">
      <t>サンヨウ</t>
    </rPh>
    <rPh sb="2" eb="4">
      <t>シンブン</t>
    </rPh>
    <phoneticPr fontId="31"/>
  </si>
  <si>
    <t>産経新聞</t>
    <rPh sb="0" eb="2">
      <t>サンケイ</t>
    </rPh>
    <rPh sb="2" eb="4">
      <t>シンブン</t>
    </rPh>
    <phoneticPr fontId="31"/>
  </si>
  <si>
    <t>毎日新聞</t>
    <rPh sb="0" eb="2">
      <t>マイニチ</t>
    </rPh>
    <rPh sb="2" eb="4">
      <t>シンブン</t>
    </rPh>
    <phoneticPr fontId="31"/>
  </si>
  <si>
    <t>朝日新聞</t>
    <rPh sb="0" eb="2">
      <t>アサヒ</t>
    </rPh>
    <rPh sb="2" eb="4">
      <t>シンブン</t>
    </rPh>
    <phoneticPr fontId="31"/>
  </si>
  <si>
    <t>読売新聞</t>
    <rPh sb="0" eb="2">
      <t>ヨミウリ</t>
    </rPh>
    <rPh sb="2" eb="4">
      <t>シンブン</t>
    </rPh>
    <phoneticPr fontId="31"/>
  </si>
  <si>
    <t>四国新聞</t>
    <rPh sb="0" eb="2">
      <t>シコク</t>
    </rPh>
    <rPh sb="2" eb="4">
      <t>シンブン</t>
    </rPh>
    <phoneticPr fontId="31"/>
  </si>
  <si>
    <t>84171</t>
  </si>
  <si>
    <t>四新浅野</t>
    <rPh sb="2" eb="4">
      <t>アサノ</t>
    </rPh>
    <phoneticPr fontId="12"/>
  </si>
  <si>
    <t>満濃南</t>
    <rPh sb="0" eb="2">
      <t>マンノウ</t>
    </rPh>
    <rPh sb="2" eb="3">
      <t>ミナミ</t>
    </rPh>
    <phoneticPr fontId="12"/>
  </si>
  <si>
    <t>観音寺(読)</t>
    <rPh sb="0" eb="3">
      <t>カンノンジ</t>
    </rPh>
    <phoneticPr fontId="12"/>
  </si>
  <si>
    <t>豊浜大野原(読)</t>
    <rPh sb="0" eb="2">
      <t>トヨハマ</t>
    </rPh>
    <phoneticPr fontId="12"/>
  </si>
  <si>
    <t>観音寺北(四)</t>
    <rPh sb="0" eb="3">
      <t>カンノンジ</t>
    </rPh>
    <rPh sb="3" eb="4">
      <t>キタ</t>
    </rPh>
    <phoneticPr fontId="12"/>
  </si>
  <si>
    <t>観音寺南(四)</t>
    <rPh sb="0" eb="3">
      <t>カンオンジ</t>
    </rPh>
    <rPh sb="3" eb="4">
      <t>ミナミ</t>
    </rPh>
    <phoneticPr fontId="12"/>
  </si>
  <si>
    <t>三豊中央(四)</t>
    <rPh sb="0" eb="2">
      <t>ミトヨ</t>
    </rPh>
    <rPh sb="2" eb="4">
      <t>チュウオウ</t>
    </rPh>
    <phoneticPr fontId="12"/>
  </si>
  <si>
    <t>四新満濃北</t>
    <rPh sb="0" eb="1">
      <t>ヨン</t>
    </rPh>
    <rPh sb="1" eb="2">
      <t>シン</t>
    </rPh>
    <rPh sb="2" eb="4">
      <t>マンノウ</t>
    </rPh>
    <rPh sb="4" eb="5">
      <t>キタ</t>
    </rPh>
    <phoneticPr fontId="12"/>
  </si>
  <si>
    <t>１梱包500円</t>
    <phoneticPr fontId="31"/>
  </si>
  <si>
    <t>-</t>
    <phoneticPr fontId="31"/>
  </si>
  <si>
    <t>株式会社　山陽メディアネット</t>
  </si>
  <si>
    <t>株式会社　山陽メディアネット</t>
    <phoneticPr fontId="12"/>
  </si>
  <si>
    <t>高松一宮(読)</t>
    <rPh sb="0" eb="2">
      <t>タカマツ</t>
    </rPh>
    <rPh sb="2" eb="4">
      <t>イチノミヤ</t>
    </rPh>
    <rPh sb="5" eb="6">
      <t>ドク</t>
    </rPh>
    <phoneticPr fontId="12"/>
  </si>
  <si>
    <t>株式会社　山陽メディアネット</t>
    <phoneticPr fontId="12"/>
  </si>
  <si>
    <t>香西(朝)</t>
    <rPh sb="0" eb="2">
      <t>カサイ</t>
    </rPh>
    <rPh sb="3" eb="4">
      <t>チョウ</t>
    </rPh>
    <phoneticPr fontId="12"/>
  </si>
  <si>
    <t>善通寺（朝）</t>
    <rPh sb="0" eb="3">
      <t>ゼンツウジ</t>
    </rPh>
    <phoneticPr fontId="12"/>
  </si>
  <si>
    <t>三豊北高瀬*</t>
    <rPh sb="0" eb="2">
      <t>ミトヨ</t>
    </rPh>
    <rPh sb="2" eb="3">
      <t>キタ</t>
    </rPh>
    <rPh sb="3" eb="5">
      <t>タカセ</t>
    </rPh>
    <phoneticPr fontId="12"/>
  </si>
  <si>
    <t>三豊西</t>
    <rPh sb="0" eb="1">
      <t>ミ</t>
    </rPh>
    <rPh sb="1" eb="3">
      <t>トヨニシ</t>
    </rPh>
    <phoneticPr fontId="12"/>
  </si>
  <si>
    <t>高松東部（読）</t>
    <rPh sb="0" eb="2">
      <t>タカマツ</t>
    </rPh>
    <rPh sb="2" eb="4">
      <t>トウブ</t>
    </rPh>
    <rPh sb="5" eb="6">
      <t>ヨ</t>
    </rPh>
    <phoneticPr fontId="12"/>
  </si>
  <si>
    <t>屋島（読）</t>
    <rPh sb="0" eb="2">
      <t>ヤシマ</t>
    </rPh>
    <rPh sb="3" eb="4">
      <t>ヨ</t>
    </rPh>
    <phoneticPr fontId="12"/>
  </si>
  <si>
    <t>三木（読）</t>
    <rPh sb="0" eb="2">
      <t>ミキ</t>
    </rPh>
    <rPh sb="3" eb="4">
      <t>ヨ</t>
    </rPh>
    <phoneticPr fontId="12"/>
  </si>
  <si>
    <t>三豊北高瀬</t>
    <rPh sb="0" eb="2">
      <t>ミトヨ</t>
    </rPh>
    <rPh sb="2" eb="3">
      <t>キタ</t>
    </rPh>
    <rPh sb="3" eb="5">
      <t>タカセ</t>
    </rPh>
    <phoneticPr fontId="12"/>
  </si>
  <si>
    <t>三豊西</t>
    <rPh sb="2" eb="3">
      <t>ニシ</t>
    </rPh>
    <phoneticPr fontId="12"/>
  </si>
  <si>
    <t>坂出東部</t>
    <rPh sb="0" eb="2">
      <t>サカイデ</t>
    </rPh>
    <rPh sb="2" eb="4">
      <t>トウブ</t>
    </rPh>
    <phoneticPr fontId="12"/>
  </si>
  <si>
    <t>坂出東府中</t>
    <rPh sb="0" eb="2">
      <t>サカイデ</t>
    </rPh>
    <rPh sb="2" eb="5">
      <t>ヒガシフチュウ</t>
    </rPh>
    <phoneticPr fontId="12"/>
  </si>
  <si>
    <t>さぬき東部(四)</t>
    <rPh sb="3" eb="5">
      <t>トウブ</t>
    </rPh>
    <rPh sb="6" eb="7">
      <t>ヨン</t>
    </rPh>
    <phoneticPr fontId="12"/>
  </si>
  <si>
    <t>さぬき中央(四)</t>
    <rPh sb="3" eb="5">
      <t>チュウオウ</t>
    </rPh>
    <rPh sb="6" eb="7">
      <t>ヨン</t>
    </rPh>
    <phoneticPr fontId="12"/>
  </si>
  <si>
    <t>多和三木南(四)</t>
    <rPh sb="2" eb="4">
      <t>ミキ</t>
    </rPh>
    <rPh sb="4" eb="5">
      <t>ミナミ</t>
    </rPh>
    <phoneticPr fontId="12"/>
  </si>
  <si>
    <t>直島
（朝日に含む）</t>
    <rPh sb="0" eb="2">
      <t>ナオシマ</t>
    </rPh>
    <rPh sb="4" eb="6">
      <t>アサヒ</t>
    </rPh>
    <rPh sb="7" eb="8">
      <t>フク</t>
    </rPh>
    <phoneticPr fontId="31"/>
  </si>
  <si>
    <t>玉野
（読売含む）</t>
    <rPh sb="0" eb="2">
      <t>タマノ</t>
    </rPh>
    <rPh sb="4" eb="6">
      <t>ヨミウリ</t>
    </rPh>
    <rPh sb="6" eb="7">
      <t>フク</t>
    </rPh>
    <phoneticPr fontId="31"/>
  </si>
  <si>
    <t>さぬき志度（四）</t>
    <rPh sb="3" eb="5">
      <t>シド</t>
    </rPh>
    <rPh sb="6" eb="7">
      <t>ヨン</t>
    </rPh>
    <phoneticPr fontId="12"/>
  </si>
  <si>
    <t>津田(四)</t>
    <rPh sb="0" eb="2">
      <t>ツダ</t>
    </rPh>
    <rPh sb="3" eb="4">
      <t>ヨン</t>
    </rPh>
    <phoneticPr fontId="12"/>
  </si>
  <si>
    <t>（馬篠20含む）</t>
    <rPh sb="1" eb="2">
      <t>ウマ</t>
    </rPh>
    <rPh sb="2" eb="3">
      <t>シノ</t>
    </rPh>
    <rPh sb="5" eb="6">
      <t>フク</t>
    </rPh>
    <phoneticPr fontId="12"/>
  </si>
  <si>
    <t>津田(四）</t>
    <rPh sb="0" eb="2">
      <t>ツダ</t>
    </rPh>
    <rPh sb="3" eb="4">
      <t>ヨン</t>
    </rPh>
    <phoneticPr fontId="12"/>
  </si>
  <si>
    <t>塩江（四）</t>
    <rPh sb="0" eb="2">
      <t>シオエ</t>
    </rPh>
    <rPh sb="3" eb="4">
      <t>ヨン</t>
    </rPh>
    <phoneticPr fontId="12"/>
  </si>
  <si>
    <t>四新綾川西（四）</t>
    <rPh sb="0" eb="1">
      <t>ヨン</t>
    </rPh>
    <rPh sb="1" eb="2">
      <t>シン</t>
    </rPh>
    <rPh sb="2" eb="4">
      <t>アヤガワ</t>
    </rPh>
    <rPh sb="4" eb="5">
      <t>ニシ</t>
    </rPh>
    <rPh sb="6" eb="7">
      <t>ヨン</t>
    </rPh>
    <phoneticPr fontId="12"/>
  </si>
  <si>
    <t>四新三条</t>
    <rPh sb="0" eb="1">
      <t>ヨン</t>
    </rPh>
    <rPh sb="1" eb="2">
      <t>シン</t>
    </rPh>
    <rPh sb="2" eb="4">
      <t>サンジョウ</t>
    </rPh>
    <phoneticPr fontId="12"/>
  </si>
  <si>
    <t>庵治(四)</t>
    <rPh sb="0" eb="2">
      <t>アジ</t>
    </rPh>
    <phoneticPr fontId="31"/>
  </si>
  <si>
    <t>前田（朝）</t>
    <rPh sb="0" eb="2">
      <t>マエダ</t>
    </rPh>
    <rPh sb="3" eb="4">
      <t>アサ</t>
    </rPh>
    <phoneticPr fontId="12"/>
  </si>
  <si>
    <t>三木西部(四)</t>
    <rPh sb="0" eb="2">
      <t>ミキ</t>
    </rPh>
    <rPh sb="2" eb="4">
      <t>セイブ</t>
    </rPh>
    <phoneticPr fontId="12"/>
  </si>
  <si>
    <t>三木中央(四)</t>
    <rPh sb="0" eb="2">
      <t>ミキ</t>
    </rPh>
    <rPh sb="2" eb="4">
      <t>チュウオウ</t>
    </rPh>
    <phoneticPr fontId="12"/>
  </si>
  <si>
    <t>引田*</t>
    <rPh sb="0" eb="2">
      <t>ヒキタ</t>
    </rPh>
    <phoneticPr fontId="12"/>
  </si>
  <si>
    <t>引田(読)</t>
    <rPh sb="0" eb="2">
      <t>ヒキタ</t>
    </rPh>
    <rPh sb="3" eb="4">
      <t>ヨ</t>
    </rPh>
    <phoneticPr fontId="12"/>
  </si>
  <si>
    <t>土庄(四)</t>
    <rPh sb="0" eb="2">
      <t>トノショウ</t>
    </rPh>
    <phoneticPr fontId="12"/>
  </si>
  <si>
    <t>四新土器</t>
  </si>
  <si>
    <t>三豊東部(四)</t>
    <rPh sb="0" eb="2">
      <t>ミトヨ</t>
    </rPh>
    <rPh sb="2" eb="3">
      <t>ヒガシ</t>
    </rPh>
    <rPh sb="3" eb="4">
      <t>ブ</t>
    </rPh>
    <rPh sb="5" eb="6">
      <t>ヨン</t>
    </rPh>
    <phoneticPr fontId="12"/>
  </si>
  <si>
    <t>下笠居</t>
    <rPh sb="0" eb="1">
      <t>シモ</t>
    </rPh>
    <rPh sb="1" eb="2">
      <t>カサ</t>
    </rPh>
    <rPh sb="2" eb="3">
      <t>イマ</t>
    </rPh>
    <phoneticPr fontId="12"/>
  </si>
  <si>
    <t>四新飯山</t>
    <rPh sb="0" eb="1">
      <t>ヨン</t>
    </rPh>
    <rPh sb="1" eb="2">
      <t>シン</t>
    </rPh>
    <rPh sb="2" eb="4">
      <t>イイヤマ</t>
    </rPh>
    <phoneticPr fontId="12"/>
  </si>
  <si>
    <t>四新飯山(四)</t>
    <rPh sb="0" eb="1">
      <t>ヨン</t>
    </rPh>
    <rPh sb="1" eb="2">
      <t>シン</t>
    </rPh>
    <rPh sb="2" eb="4">
      <t>ハンザン</t>
    </rPh>
    <rPh sb="5" eb="6">
      <t>シ</t>
    </rPh>
    <phoneticPr fontId="12"/>
  </si>
  <si>
    <t>84258</t>
  </si>
  <si>
    <t>坂出東府中(四)</t>
    <rPh sb="0" eb="2">
      <t>サカイデ</t>
    </rPh>
    <rPh sb="2" eb="3">
      <t>ヒガシ</t>
    </rPh>
    <rPh sb="3" eb="5">
      <t>フチュウ</t>
    </rPh>
    <phoneticPr fontId="12"/>
  </si>
  <si>
    <t>観音寺(読)</t>
    <rPh sb="0" eb="3">
      <t>カンオンジ</t>
    </rPh>
    <rPh sb="4" eb="5">
      <t>ヨ</t>
    </rPh>
    <phoneticPr fontId="12"/>
  </si>
  <si>
    <t>レインボー通り</t>
    <rPh sb="5" eb="6">
      <t>ドオ</t>
    </rPh>
    <phoneticPr fontId="12"/>
  </si>
  <si>
    <t>中央</t>
    <rPh sb="0" eb="2">
      <t>チュウオウ</t>
    </rPh>
    <phoneticPr fontId="12"/>
  </si>
  <si>
    <t>91707</t>
  </si>
  <si>
    <t>91709</t>
  </si>
  <si>
    <t>91713</t>
  </si>
  <si>
    <t>91712</t>
  </si>
  <si>
    <t>91716</t>
  </si>
  <si>
    <t>仏生山円座</t>
    <rPh sb="0" eb="3">
      <t>ブッショウザン</t>
    </rPh>
    <rPh sb="3" eb="5">
      <t>エンザ</t>
    </rPh>
    <phoneticPr fontId="12"/>
  </si>
  <si>
    <t>91715</t>
  </si>
  <si>
    <t>91727</t>
  </si>
  <si>
    <t>91726</t>
  </si>
  <si>
    <t>91725</t>
  </si>
  <si>
    <t>91738</t>
  </si>
  <si>
    <t>91740</t>
  </si>
  <si>
    <t>91731</t>
  </si>
  <si>
    <t>91734</t>
  </si>
  <si>
    <t>91735</t>
  </si>
  <si>
    <t>91733</t>
  </si>
  <si>
    <t>91741</t>
  </si>
  <si>
    <t>91745</t>
  </si>
  <si>
    <t>91796</t>
  </si>
  <si>
    <t>91797</t>
  </si>
  <si>
    <t>94001</t>
  </si>
  <si>
    <t>94002</t>
  </si>
  <si>
    <t>94003</t>
  </si>
  <si>
    <t>84175</t>
  </si>
  <si>
    <t>94008</t>
  </si>
  <si>
    <t>94009</t>
  </si>
  <si>
    <t>94010</t>
  </si>
  <si>
    <t>94014</t>
  </si>
  <si>
    <t>84166</t>
  </si>
  <si>
    <t>84170</t>
  </si>
  <si>
    <t>90720</t>
  </si>
  <si>
    <t>90721</t>
  </si>
  <si>
    <t>90716</t>
  </si>
  <si>
    <t>84252</t>
  </si>
  <si>
    <t>82375</t>
  </si>
  <si>
    <t>84236</t>
  </si>
  <si>
    <t>84234</t>
  </si>
  <si>
    <t>84237</t>
  </si>
  <si>
    <t>84235</t>
  </si>
  <si>
    <t>84239</t>
  </si>
  <si>
    <t>84241</t>
  </si>
  <si>
    <t>84250</t>
  </si>
  <si>
    <t>82376</t>
  </si>
  <si>
    <t>84423</t>
  </si>
  <si>
    <t>84424</t>
  </si>
  <si>
    <t>84417</t>
  </si>
  <si>
    <t>84418</t>
  </si>
  <si>
    <t>91660</t>
  </si>
  <si>
    <t>91661</t>
  </si>
  <si>
    <t>91768</t>
  </si>
  <si>
    <t>91765</t>
  </si>
  <si>
    <t>91666</t>
  </si>
  <si>
    <t>91655</t>
  </si>
  <si>
    <t>91787</t>
  </si>
  <si>
    <t>82301</t>
  </si>
  <si>
    <t>82302</t>
  </si>
  <si>
    <t>82359</t>
  </si>
  <si>
    <t>82307</t>
  </si>
  <si>
    <t>82361</t>
  </si>
  <si>
    <t>84188</t>
  </si>
  <si>
    <t>82316</t>
  </si>
  <si>
    <t>82334</t>
  </si>
  <si>
    <t>84190</t>
  </si>
  <si>
    <t>82330</t>
  </si>
  <si>
    <t>84257</t>
  </si>
  <si>
    <t>82351</t>
  </si>
  <si>
    <t>82352</t>
  </si>
  <si>
    <t>82356</t>
  </si>
  <si>
    <t>82340</t>
  </si>
  <si>
    <t>82339</t>
  </si>
  <si>
    <t>82344</t>
  </si>
  <si>
    <t>82350</t>
  </si>
  <si>
    <t>82321</t>
  </si>
  <si>
    <t>84259</t>
  </si>
  <si>
    <t>82358</t>
  </si>
  <si>
    <t>小豆郡送料(船賃)</t>
    <rPh sb="0" eb="3">
      <t>ショウズグン</t>
    </rPh>
    <rPh sb="3" eb="5">
      <t>ソウリョウ</t>
    </rPh>
    <rPh sb="6" eb="8">
      <t>フナチン</t>
    </rPh>
    <phoneticPr fontId="12"/>
  </si>
  <si>
    <t>送料計（税抜）</t>
    <rPh sb="0" eb="2">
      <t>ソウリョウ</t>
    </rPh>
    <rPh sb="4" eb="5">
      <t>ゼイ</t>
    </rPh>
    <rPh sb="5" eb="6">
      <t>ヌ</t>
    </rPh>
    <phoneticPr fontId="12"/>
  </si>
  <si>
    <t>84111</t>
  </si>
  <si>
    <t>84118</t>
  </si>
  <si>
    <t>84146</t>
  </si>
  <si>
    <t>84183</t>
  </si>
  <si>
    <t>84184</t>
  </si>
  <si>
    <t>84179</t>
  </si>
  <si>
    <t>84189</t>
  </si>
  <si>
    <t>84177</t>
  </si>
  <si>
    <t>94017</t>
  </si>
  <si>
    <t>84192</t>
  </si>
  <si>
    <t>84178</t>
  </si>
  <si>
    <t>84196</t>
  </si>
  <si>
    <t>84185</t>
  </si>
  <si>
    <t>84186</t>
  </si>
  <si>
    <t>84180</t>
  </si>
  <si>
    <t>90714</t>
  </si>
  <si>
    <t>90733</t>
  </si>
  <si>
    <t>90728</t>
  </si>
  <si>
    <t>90729</t>
  </si>
  <si>
    <t>90730</t>
  </si>
  <si>
    <t>90741</t>
  </si>
  <si>
    <t>90722</t>
  </si>
  <si>
    <t>90723</t>
  </si>
  <si>
    <t>90719</t>
  </si>
  <si>
    <t>90725</t>
  </si>
  <si>
    <t>84233</t>
  </si>
  <si>
    <t>多度津西(四)</t>
  </si>
  <si>
    <t>84260</t>
  </si>
  <si>
    <t>84425</t>
  </si>
  <si>
    <t>91701</t>
  </si>
  <si>
    <t>91702</t>
  </si>
  <si>
    <t>たまも</t>
  </si>
  <si>
    <t>91703</t>
  </si>
  <si>
    <t>91704</t>
  </si>
  <si>
    <t>91706</t>
  </si>
  <si>
    <t>91708</t>
  </si>
  <si>
    <t>91705</t>
  </si>
  <si>
    <t>91717</t>
  </si>
  <si>
    <t>91718</t>
  </si>
  <si>
    <t>91711</t>
  </si>
  <si>
    <t>91710</t>
  </si>
  <si>
    <t>91714</t>
  </si>
  <si>
    <t>91720</t>
  </si>
  <si>
    <t>91721</t>
  </si>
  <si>
    <t>91722</t>
  </si>
  <si>
    <t>91737</t>
  </si>
  <si>
    <t>91750</t>
  </si>
  <si>
    <t>91752</t>
  </si>
  <si>
    <t>91751</t>
  </si>
  <si>
    <t>91732</t>
  </si>
  <si>
    <t>91736</t>
  </si>
  <si>
    <t>91744</t>
  </si>
  <si>
    <t>91739</t>
  </si>
  <si>
    <t>91763</t>
  </si>
  <si>
    <t>91786</t>
  </si>
  <si>
    <t>82353</t>
  </si>
  <si>
    <t>82343</t>
  </si>
  <si>
    <t>94007</t>
  </si>
  <si>
    <t>82372</t>
  </si>
  <si>
    <t>91656</t>
  </si>
  <si>
    <t>配送管理料　四国新聞</t>
    <rPh sb="0" eb="2">
      <t>ハイソウ</t>
    </rPh>
    <rPh sb="2" eb="4">
      <t>カンリ</t>
    </rPh>
    <rPh sb="4" eb="5">
      <t>リョウ</t>
    </rPh>
    <rPh sb="6" eb="8">
      <t>シコク</t>
    </rPh>
    <rPh sb="8" eb="10">
      <t>シンブン</t>
    </rPh>
    <phoneticPr fontId="12"/>
  </si>
  <si>
    <t>配送管理料　小豆郡除く中央紙</t>
    <rPh sb="0" eb="2">
      <t>ハイソウ</t>
    </rPh>
    <rPh sb="2" eb="4">
      <t>カンリ</t>
    </rPh>
    <rPh sb="4" eb="5">
      <t>リョウ</t>
    </rPh>
    <rPh sb="6" eb="9">
      <t>ショウズグン</t>
    </rPh>
    <rPh sb="9" eb="10">
      <t>ノゾ</t>
    </rPh>
    <rPh sb="11" eb="14">
      <t>チュウオウシ</t>
    </rPh>
    <phoneticPr fontId="12"/>
  </si>
  <si>
    <t>※現地配送料・送料を必要とする地区もあります。詳細は右端の詳細料金シートにてご確認ください。</t>
    <rPh sb="1" eb="3">
      <t>ゲンチ</t>
    </rPh>
    <rPh sb="3" eb="5">
      <t>ハイソウ</t>
    </rPh>
    <rPh sb="5" eb="6">
      <t>リョウ</t>
    </rPh>
    <rPh sb="23" eb="25">
      <t>ショウサイ</t>
    </rPh>
    <rPh sb="26" eb="28">
      <t>ミギハシ</t>
    </rPh>
    <rPh sb="29" eb="31">
      <t>ショウサイ</t>
    </rPh>
    <rPh sb="31" eb="33">
      <t>リョウキン</t>
    </rPh>
    <rPh sb="39" eb="41">
      <t>カクニン</t>
    </rPh>
    <phoneticPr fontId="12"/>
  </si>
  <si>
    <t>香川県単価別折込広告料金表</t>
    <rPh sb="3" eb="5">
      <t>タンカ</t>
    </rPh>
    <rPh sb="10" eb="12">
      <t>リョウキン</t>
    </rPh>
    <phoneticPr fontId="12"/>
  </si>
  <si>
    <t>折込料合計（税抜）</t>
    <rPh sb="0" eb="2">
      <t>オリコミ</t>
    </rPh>
    <rPh sb="2" eb="3">
      <t>リョウ</t>
    </rPh>
    <rPh sb="6" eb="7">
      <t>ゼイ</t>
    </rPh>
    <rPh sb="7" eb="8">
      <t>ヌ</t>
    </rPh>
    <phoneticPr fontId="12"/>
  </si>
  <si>
    <t>総計（税抜）</t>
    <rPh sb="0" eb="1">
      <t>ソウ</t>
    </rPh>
    <rPh sb="3" eb="4">
      <t>ゼイ</t>
    </rPh>
    <rPh sb="4" eb="5">
      <t>ヌ</t>
    </rPh>
    <phoneticPr fontId="12"/>
  </si>
  <si>
    <t>東かがわ東部</t>
    <rPh sb="0" eb="1">
      <t>ヒガシ</t>
    </rPh>
    <rPh sb="4" eb="6">
      <t>トウブ</t>
    </rPh>
    <phoneticPr fontId="12"/>
  </si>
  <si>
    <t>東かがわ東部(四)</t>
    <rPh sb="0" eb="1">
      <t>ヒガシ</t>
    </rPh>
    <rPh sb="4" eb="6">
      <t>トウブ</t>
    </rPh>
    <rPh sb="7" eb="8">
      <t>ヨン</t>
    </rPh>
    <phoneticPr fontId="12"/>
  </si>
  <si>
    <t>東かがわ東部(四)</t>
    <rPh sb="0" eb="1">
      <t>ヒガシ</t>
    </rPh>
    <rPh sb="4" eb="6">
      <t>トウブ</t>
    </rPh>
    <rPh sb="7" eb="8">
      <t>シ</t>
    </rPh>
    <phoneticPr fontId="12"/>
  </si>
  <si>
    <t>東かがわ東部(四)</t>
  </si>
  <si>
    <t>東かがわ西部</t>
    <rPh sb="0" eb="1">
      <t>ヒガシ</t>
    </rPh>
    <rPh sb="4" eb="6">
      <t>セイブ</t>
    </rPh>
    <phoneticPr fontId="12"/>
  </si>
  <si>
    <t>東かがわ西部(四)</t>
    <rPh sb="0" eb="1">
      <t>ヒガシ</t>
    </rPh>
    <rPh sb="4" eb="6">
      <t>セイブ</t>
    </rPh>
    <phoneticPr fontId="12"/>
  </si>
  <si>
    <t>東かがわ西部(四)</t>
    <rPh sb="0" eb="1">
      <t>ヒガシ</t>
    </rPh>
    <rPh sb="4" eb="6">
      <t>セイブ</t>
    </rPh>
    <rPh sb="7" eb="8">
      <t>シ</t>
    </rPh>
    <phoneticPr fontId="12"/>
  </si>
  <si>
    <t>東かがわ西部(四)</t>
  </si>
  <si>
    <t>※コースごと1梱包×600円(税抜)</t>
    <rPh sb="7" eb="9">
      <t>コンポウ</t>
    </rPh>
    <rPh sb="13" eb="14">
      <t>エン</t>
    </rPh>
    <rPh sb="15" eb="16">
      <t>ゼイ</t>
    </rPh>
    <rPh sb="16" eb="17">
      <t>ヌ</t>
    </rPh>
    <phoneticPr fontId="12"/>
  </si>
  <si>
    <t>2025年10月</t>
    <phoneticPr fontId="12"/>
  </si>
  <si>
    <t>2025年10月</t>
    <rPh sb="7" eb="8">
      <t>ガツ</t>
    </rPh>
    <phoneticPr fontId="12"/>
  </si>
  <si>
    <t>十川</t>
    <rPh sb="0" eb="2">
      <t>ソガワ</t>
    </rPh>
    <phoneticPr fontId="12"/>
  </si>
  <si>
    <t>十川(四)</t>
    <rPh sb="0" eb="2">
      <t>ソガワ</t>
    </rPh>
    <phoneticPr fontId="12"/>
  </si>
  <si>
    <t>84144</t>
  </si>
  <si>
    <t>84127</t>
  </si>
  <si>
    <t>仏生山</t>
    <rPh sb="0" eb="1">
      <t>ブツ</t>
    </rPh>
    <rPh sb="1" eb="2">
      <t>ショウ</t>
    </rPh>
    <rPh sb="2" eb="3">
      <t>ヤマ</t>
    </rPh>
    <phoneticPr fontId="12"/>
  </si>
  <si>
    <t>三谷</t>
    <rPh sb="0" eb="2">
      <t>ミタニ</t>
    </rPh>
    <phoneticPr fontId="12"/>
  </si>
  <si>
    <t>84138</t>
  </si>
  <si>
    <t>84150</t>
  </si>
  <si>
    <t>川東</t>
    <rPh sb="0" eb="2">
      <t>カワヒガシアズマ</t>
    </rPh>
    <phoneticPr fontId="12"/>
  </si>
  <si>
    <t>川東香南</t>
    <rPh sb="0" eb="2">
      <t>カワヒガシ</t>
    </rPh>
    <rPh sb="1" eb="2">
      <t>アズマ</t>
    </rPh>
    <rPh sb="2" eb="4">
      <t>コウナン</t>
    </rPh>
    <phoneticPr fontId="12"/>
  </si>
  <si>
    <t>84156</t>
  </si>
  <si>
    <t>91719</t>
  </si>
  <si>
    <t>84193</t>
  </si>
  <si>
    <t>91769</t>
  </si>
  <si>
    <t>84197</t>
  </si>
  <si>
    <t>84194</t>
  </si>
  <si>
    <t>84198</t>
  </si>
  <si>
    <t>(三木町小蓑は多和に含む)</t>
  </si>
  <si>
    <t>91724</t>
  </si>
  <si>
    <t>90740</t>
  </si>
  <si>
    <t>き</t>
  </si>
  <si>
    <t>（馬篠20含む）</t>
  </si>
  <si>
    <t>91729</t>
  </si>
  <si>
    <t>90734</t>
  </si>
  <si>
    <t>90735</t>
  </si>
  <si>
    <t>か</t>
  </si>
  <si>
    <t>91728</t>
  </si>
  <si>
    <t>90736</t>
  </si>
  <si>
    <t>が</t>
  </si>
  <si>
    <t>わ</t>
  </si>
  <si>
    <t>90737</t>
  </si>
  <si>
    <t>91723</t>
  </si>
  <si>
    <t>90742</t>
  </si>
  <si>
    <t>90701</t>
  </si>
  <si>
    <t>90743</t>
  </si>
  <si>
    <t>90744</t>
  </si>
  <si>
    <t>90731</t>
  </si>
  <si>
    <t>90738</t>
  </si>
  <si>
    <t>90901</t>
  </si>
  <si>
    <t>91648</t>
  </si>
  <si>
    <t>91653</t>
  </si>
  <si>
    <t>91657</t>
  </si>
  <si>
    <t>90907</t>
  </si>
  <si>
    <t>91654</t>
  </si>
  <si>
    <t>84253</t>
  </si>
  <si>
    <t>84251</t>
  </si>
  <si>
    <t>84255</t>
  </si>
  <si>
    <t>84256</t>
  </si>
  <si>
    <t>84217</t>
  </si>
  <si>
    <t>84209</t>
  </si>
  <si>
    <t>84210</t>
  </si>
  <si>
    <t>84211</t>
  </si>
  <si>
    <t>84213</t>
  </si>
  <si>
    <t>84201</t>
  </si>
  <si>
    <t>82385</t>
  </si>
  <si>
    <t>82386</t>
  </si>
  <si>
    <t>84215</t>
  </si>
  <si>
    <t>84216</t>
  </si>
  <si>
    <t>84207</t>
  </si>
  <si>
    <t>91742</t>
  </si>
  <si>
    <t>84208</t>
  </si>
  <si>
    <t>84218</t>
  </si>
  <si>
    <t>91743</t>
  </si>
  <si>
    <t>84261</t>
  </si>
  <si>
    <t>琴平(四)</t>
    <rPh sb="0" eb="2">
      <t>コトヒラ</t>
    </rPh>
    <rPh sb="3" eb="4">
      <t>ヨン</t>
    </rPh>
    <phoneticPr fontId="12"/>
  </si>
  <si>
    <t>84264</t>
  </si>
  <si>
    <t>琴平(四)</t>
    <rPh sb="0" eb="2">
      <t>コトヒラ</t>
    </rPh>
    <phoneticPr fontId="12"/>
  </si>
  <si>
    <t>84267</t>
  </si>
  <si>
    <t>琴平(四)</t>
  </si>
  <si>
    <t>84219</t>
  </si>
  <si>
    <t>84262</t>
  </si>
  <si>
    <t>琴南(四)</t>
    <rPh sb="0" eb="1">
      <t>コト</t>
    </rPh>
    <rPh sb="1" eb="2">
      <t>ミナミ</t>
    </rPh>
    <phoneticPr fontId="12"/>
  </si>
  <si>
    <t>84265</t>
  </si>
  <si>
    <t>84268</t>
  </si>
  <si>
    <t>琴南(四)</t>
  </si>
  <si>
    <t>84220</t>
  </si>
  <si>
    <t>84263</t>
  </si>
  <si>
    <t>四新満濃北(四)</t>
    <rPh sb="0" eb="1">
      <t>ヨン</t>
    </rPh>
    <rPh sb="1" eb="2">
      <t>シン</t>
    </rPh>
    <rPh sb="2" eb="4">
      <t>マンノウ</t>
    </rPh>
    <rPh sb="4" eb="5">
      <t>キタ</t>
    </rPh>
    <phoneticPr fontId="12"/>
  </si>
  <si>
    <t>84266</t>
  </si>
  <si>
    <t>84269</t>
  </si>
  <si>
    <t>84221</t>
  </si>
  <si>
    <t>84222</t>
  </si>
  <si>
    <t>84224</t>
  </si>
  <si>
    <t>84409</t>
  </si>
  <si>
    <t>91790</t>
  </si>
  <si>
    <t>91791</t>
  </si>
  <si>
    <t>84405</t>
  </si>
  <si>
    <t>91792</t>
  </si>
  <si>
    <t>91793</t>
  </si>
  <si>
    <t>91794</t>
  </si>
  <si>
    <t>84408</t>
  </si>
  <si>
    <t>三豊東部</t>
  </si>
  <si>
    <t>91795</t>
  </si>
  <si>
    <t>84422</t>
  </si>
  <si>
    <t>91798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</si>
</sst>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176" formatCode="#,##0_ "/>
    <numFmt numFmtId="177" formatCode="#,##0;[Red]#,##0"/>
    <numFmt numFmtId="178" formatCode="0.00_ "/>
    <numFmt numFmtId="179" formatCode="0.000_ "/>
    <numFmt numFmtId="180" formatCode="0.000_);[Red]\(0.000\)"/>
    <numFmt numFmtId="181" formatCode="0.00_);[Red]\(0.00\)"/>
    <numFmt numFmtId="182" formatCode="0.0"/>
    <numFmt numFmtId="183" formatCode="0_ "/>
    <numFmt numFmtId="184" formatCode="0_);[Red]\(0\)"/>
  </numFmts>
  <fonts count="3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u/>
      <sz val="11"/>
      <name val="ＭＳ Ｐゴシック"/>
      <family val="3"/>
      <charset val="128"/>
    </font>
    <font>
      <sz val="10"/>
      <name val="ＭＳ Ｐゴシック"/>
      <family val="3"/>
      <charset val="128"/>
    </font>
    <font>
      <sz val="8"/>
      <name val="ＭＳ Ｐゴシック"/>
      <family val="3"/>
      <charset val="128"/>
    </font>
    <font>
      <sz val="10"/>
      <color indexed="10"/>
      <name val="ＭＳ Ｐゴシック"/>
      <family val="3"/>
      <charset val="128"/>
    </font>
    <font>
      <sz val="10"/>
      <color indexed="12"/>
      <name val="ＭＳ Ｐゴシック"/>
      <family val="3"/>
      <charset val="128"/>
    </font>
    <font>
      <sz val="12"/>
      <name val="ＭＳ Ｐゴシック"/>
      <family val="3"/>
      <charset val="128"/>
    </font>
    <font>
      <sz val="11"/>
      <name val="ＭＳ Ｐゴシック"/>
      <family val="3"/>
      <charset val="128"/>
    </font>
    <font>
      <sz val="9"/>
      <name val="ＭＳ Ｐゴシック"/>
      <family val="3"/>
      <charset val="128"/>
    </font>
    <font>
      <sz val="11"/>
      <name val="ＭＳ Ｐゴシック"/>
      <family val="3"/>
      <charset val="128"/>
    </font>
    <font>
      <sz val="11"/>
      <name val="ＭＳ Ｐゴシック"/>
      <family val="3"/>
      <charset val="128"/>
    </font>
    <font>
      <sz val="9"/>
      <color indexed="12"/>
      <name val="ＭＳ Ｐゴシック"/>
      <family val="3"/>
      <charset val="128"/>
    </font>
    <font>
      <sz val="11"/>
      <name val="ＭＳ Ｐゴシック"/>
      <family val="3"/>
      <charset val="128"/>
    </font>
    <font>
      <sz val="16"/>
      <name val="ＭＳ Ｐゴシック"/>
      <family val="3"/>
      <charset val="128"/>
    </font>
    <font>
      <sz val="14"/>
      <name val="ＭＳ Ｐゴシック"/>
      <family val="3"/>
      <charset val="128"/>
    </font>
    <font>
      <sz val="11"/>
      <color indexed="9"/>
      <name val="ＭＳ Ｐゴシック"/>
      <family val="3"/>
      <charset val="128"/>
    </font>
    <font>
      <sz val="6.5"/>
      <name val="ＭＳ Ｐゴシック"/>
      <family val="3"/>
      <charset val="128"/>
    </font>
    <font>
      <sz val="7"/>
      <name val="ＭＳ Ｐゴシック"/>
      <family val="3"/>
      <charset val="128"/>
    </font>
    <font>
      <b/>
      <sz val="18"/>
      <color theme="3"/>
      <name val="ＭＳ Ｐゴシック"/>
      <family val="2"/>
      <charset val="128"/>
      <scheme val="major"/>
    </font>
    <font>
      <sz val="6"/>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10"/>
      <color rgb="FF000000"/>
      <name val="ＭＳ Ｐゴシック"/>
      <family val="3"/>
      <charset val="128"/>
      <scheme val="minor"/>
    </font>
  </fonts>
  <fills count="8">
    <fill>
      <patternFill patternType="none"/>
    </fill>
    <fill>
      <patternFill patternType="gray125"/>
    </fill>
    <fill>
      <patternFill patternType="solid">
        <fgColor indexed="42"/>
        <bgColor indexed="64"/>
      </patternFill>
    </fill>
    <fill>
      <patternFill patternType="solid">
        <fgColor indexed="8"/>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C000"/>
        <bgColor indexed="64"/>
      </patternFill>
    </fill>
    <fill>
      <patternFill patternType="solid">
        <fgColor rgb="FFCCFFCC"/>
        <bgColor indexed="64"/>
      </patternFill>
    </fill>
  </fills>
  <borders count="73">
    <border>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right style="thin">
        <color indexed="64"/>
      </right>
      <top style="hair">
        <color indexed="64"/>
      </top>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top style="hair">
        <color indexed="64"/>
      </top>
      <bottom/>
      <diagonal/>
    </border>
    <border>
      <left/>
      <right style="hair">
        <color indexed="64"/>
      </right>
      <top style="hair">
        <color indexed="64"/>
      </top>
      <bottom/>
      <diagonal/>
    </border>
    <border>
      <left/>
      <right/>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thin">
        <color indexed="64"/>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right/>
      <top style="thin">
        <color indexed="64"/>
      </top>
      <bottom style="dotted">
        <color indexed="64"/>
      </bottom>
      <diagonal/>
    </border>
    <border>
      <left style="thin">
        <color indexed="64"/>
      </left>
      <right style="hair">
        <color indexed="64"/>
      </right>
      <top style="thin">
        <color indexed="64"/>
      </top>
      <bottom style="dotted">
        <color indexed="64"/>
      </bottom>
      <diagonal/>
    </border>
    <border>
      <left style="hair">
        <color indexed="64"/>
      </left>
      <right style="thin">
        <color indexed="64"/>
      </right>
      <top style="thin">
        <color indexed="64"/>
      </top>
      <bottom style="dotted">
        <color indexed="64"/>
      </bottom>
      <diagonal/>
    </border>
    <border>
      <left/>
      <right/>
      <top style="dotted">
        <color indexed="64"/>
      </top>
      <bottom style="thin">
        <color indexed="64"/>
      </bottom>
      <diagonal/>
    </border>
    <border>
      <left style="thin">
        <color indexed="64"/>
      </left>
      <right style="hair">
        <color indexed="64"/>
      </right>
      <top style="dotted">
        <color indexed="64"/>
      </top>
      <bottom style="thin">
        <color indexed="64"/>
      </bottom>
      <diagonal/>
    </border>
    <border>
      <left style="hair">
        <color indexed="64"/>
      </left>
      <right style="thin">
        <color indexed="64"/>
      </right>
      <top style="dotted">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style="medium">
        <color indexed="64"/>
      </top>
      <bottom style="medium">
        <color indexed="64"/>
      </bottom>
      <diagonal/>
    </border>
  </borders>
  <cellStyleXfs count="15">
    <xf numFmtId="0" fontId="0" fillId="0" borderId="0"/>
    <xf numFmtId="38" fontId="11" fillId="0" borderId="0" applyFont="0" applyFill="0" applyBorder="0" applyAlignment="0" applyProtection="0"/>
    <xf numFmtId="0" fontId="11" fillId="0" borderId="0">
      <alignment vertical="center"/>
    </xf>
    <xf numFmtId="38" fontId="11" fillId="0" borderId="0" applyFont="0" applyFill="0" applyBorder="0" applyAlignment="0" applyProtection="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36" fillId="0" borderId="0"/>
    <xf numFmtId="0" fontId="1" fillId="0" borderId="0">
      <alignment vertical="center"/>
    </xf>
    <xf numFmtId="0" fontId="11" fillId="0" borderId="0"/>
  </cellStyleXfs>
  <cellXfs count="379">
    <xf numFmtId="0" fontId="0" fillId="0" borderId="0" xfId="0"/>
    <xf numFmtId="0" fontId="14" fillId="0" borderId="1" xfId="0" applyFont="1" applyBorder="1" applyAlignment="1">
      <alignment horizontal="center" vertical="center"/>
    </xf>
    <xf numFmtId="0" fontId="19" fillId="0" borderId="0" xfId="0" applyFont="1" applyAlignment="1">
      <alignment vertical="center"/>
    </xf>
    <xf numFmtId="0" fontId="19" fillId="0" borderId="2" xfId="0" applyFont="1" applyBorder="1" applyAlignment="1">
      <alignment vertical="center"/>
    </xf>
    <xf numFmtId="176" fontId="15" fillId="0" borderId="2" xfId="0" applyNumberFormat="1" applyFont="1" applyBorder="1" applyAlignment="1">
      <alignment horizontal="center"/>
    </xf>
    <xf numFmtId="0" fontId="15" fillId="0" borderId="3" xfId="0" applyFont="1" applyBorder="1" applyAlignment="1">
      <alignment horizontal="center"/>
    </xf>
    <xf numFmtId="0" fontId="15" fillId="0" borderId="0" xfId="0" applyFont="1" applyAlignment="1">
      <alignment vertical="center"/>
    </xf>
    <xf numFmtId="0" fontId="20" fillId="0" borderId="0" xfId="0" applyFont="1" applyAlignment="1">
      <alignment vertical="center"/>
    </xf>
    <xf numFmtId="0" fontId="18" fillId="0" borderId="0" xfId="0" applyFont="1" applyAlignment="1">
      <alignment horizontal="center"/>
    </xf>
    <xf numFmtId="0" fontId="25" fillId="0" borderId="0" xfId="0" applyFont="1" applyAlignment="1">
      <alignment vertical="center"/>
    </xf>
    <xf numFmtId="0" fontId="18" fillId="0" borderId="0" xfId="0" applyFont="1" applyAlignment="1">
      <alignment horizontal="center" vertical="center"/>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24" fillId="0" borderId="2" xfId="0" applyFont="1" applyBorder="1"/>
    <xf numFmtId="0" fontId="0" fillId="2" borderId="0" xfId="0" applyFill="1" applyAlignment="1">
      <alignment vertical="center"/>
    </xf>
    <xf numFmtId="0" fontId="0" fillId="0" borderId="0" xfId="0" applyAlignment="1">
      <alignment vertical="center"/>
    </xf>
    <xf numFmtId="0" fontId="15" fillId="2" borderId="0" xfId="0" applyFont="1" applyFill="1" applyAlignment="1">
      <alignment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18" fillId="2" borderId="0" xfId="0" applyFont="1" applyFill="1" applyAlignment="1">
      <alignment vertical="center"/>
    </xf>
    <xf numFmtId="0" fontId="18" fillId="0" borderId="0" xfId="0" applyFont="1" applyAlignment="1">
      <alignment vertical="center"/>
    </xf>
    <xf numFmtId="0" fontId="0" fillId="0" borderId="12" xfId="0" applyBorder="1" applyAlignment="1" applyProtection="1">
      <alignment vertical="center"/>
      <protection locked="0"/>
    </xf>
    <xf numFmtId="0" fontId="0" fillId="0" borderId="13" xfId="0" applyBorder="1" applyAlignment="1" applyProtection="1">
      <alignment vertical="center"/>
      <protection locked="0"/>
    </xf>
    <xf numFmtId="0" fontId="0" fillId="2" borderId="14" xfId="0" applyFill="1" applyBorder="1" applyAlignment="1">
      <alignment vertical="center"/>
    </xf>
    <xf numFmtId="0" fontId="0" fillId="0" borderId="14" xfId="0" applyBorder="1" applyAlignment="1" applyProtection="1">
      <alignment vertical="center"/>
      <protection locked="0"/>
    </xf>
    <xf numFmtId="0" fontId="0" fillId="0" borderId="0" xfId="0" applyAlignment="1" applyProtection="1">
      <alignment vertical="center"/>
      <protection locked="0"/>
    </xf>
    <xf numFmtId="0" fontId="0" fillId="0" borderId="15" xfId="0" applyBorder="1" applyAlignment="1" applyProtection="1">
      <alignment vertical="center"/>
      <protection locked="0"/>
    </xf>
    <xf numFmtId="0" fontId="0" fillId="0" borderId="16" xfId="0" applyBorder="1" applyAlignment="1" applyProtection="1">
      <alignment vertical="center"/>
      <protection locked="0"/>
    </xf>
    <xf numFmtId="0" fontId="14" fillId="2" borderId="0" xfId="0" applyFont="1" applyFill="1" applyAlignment="1">
      <alignment vertical="center"/>
    </xf>
    <xf numFmtId="0" fontId="11" fillId="0" borderId="18" xfId="0" applyFont="1" applyBorder="1" applyAlignment="1" applyProtection="1">
      <alignment vertical="center" wrapText="1"/>
      <protection locked="0"/>
    </xf>
    <xf numFmtId="0" fontId="20" fillId="2" borderId="0" xfId="0" applyFont="1" applyFill="1" applyAlignment="1">
      <alignment vertical="center"/>
    </xf>
    <xf numFmtId="0" fontId="14" fillId="0" borderId="0" xfId="0" applyFont="1" applyAlignment="1">
      <alignment horizontal="right" vertical="center"/>
    </xf>
    <xf numFmtId="0" fontId="19" fillId="2" borderId="2" xfId="0" applyFont="1" applyFill="1" applyBorder="1" applyAlignment="1">
      <alignment vertical="center"/>
    </xf>
    <xf numFmtId="176" fontId="15" fillId="2" borderId="2" xfId="0" applyNumberFormat="1" applyFont="1" applyFill="1" applyBorder="1" applyAlignment="1">
      <alignment horizontal="center" vertical="center"/>
    </xf>
    <xf numFmtId="0" fontId="15" fillId="2" borderId="2" xfId="0" applyFont="1" applyFill="1" applyBorder="1" applyAlignment="1">
      <alignment horizontal="center" vertical="center"/>
    </xf>
    <xf numFmtId="38" fontId="15" fillId="0" borderId="2" xfId="0" applyNumberFormat="1" applyFont="1" applyBorder="1" applyAlignment="1">
      <alignment vertical="center"/>
    </xf>
    <xf numFmtId="0" fontId="20" fillId="0" borderId="0" xfId="0" applyFont="1" applyAlignment="1">
      <alignment shrinkToFit="1"/>
    </xf>
    <xf numFmtId="176" fontId="20" fillId="0" borderId="0" xfId="0" applyNumberFormat="1" applyFont="1" applyAlignment="1">
      <alignment shrinkToFit="1"/>
    </xf>
    <xf numFmtId="0" fontId="14" fillId="0" borderId="0" xfId="0" applyFont="1" applyAlignment="1">
      <alignment shrinkToFit="1"/>
    </xf>
    <xf numFmtId="176" fontId="14" fillId="0" borderId="0" xfId="0" applyNumberFormat="1" applyFont="1" applyAlignment="1">
      <alignment shrinkToFit="1"/>
    </xf>
    <xf numFmtId="0" fontId="19" fillId="0" borderId="0" xfId="0" applyFont="1" applyAlignment="1">
      <alignment horizontal="center" vertical="center" shrinkToFit="1"/>
    </xf>
    <xf numFmtId="0" fontId="19" fillId="0" borderId="0" xfId="0" applyFont="1" applyAlignment="1">
      <alignment shrinkToFit="1"/>
    </xf>
    <xf numFmtId="0" fontId="14" fillId="0" borderId="0" xfId="0" applyFont="1" applyAlignment="1">
      <alignment horizontal="right" vertical="center" shrinkToFit="1"/>
    </xf>
    <xf numFmtId="0" fontId="27" fillId="3" borderId="19" xfId="0" applyFont="1" applyFill="1" applyBorder="1" applyAlignment="1">
      <alignment horizontal="center" vertical="center" shrinkToFit="1"/>
    </xf>
    <xf numFmtId="0" fontId="13" fillId="0" borderId="0" xfId="0" applyFont="1" applyAlignment="1">
      <alignment shrinkToFit="1"/>
    </xf>
    <xf numFmtId="0" fontId="22" fillId="0" borderId="0" xfId="0" applyFont="1" applyAlignment="1">
      <alignment horizontal="center" vertical="center" shrinkToFit="1"/>
    </xf>
    <xf numFmtId="0" fontId="22" fillId="0" borderId="0" xfId="0" applyFont="1" applyAlignment="1">
      <alignment shrinkToFit="1"/>
    </xf>
    <xf numFmtId="38" fontId="16" fillId="0" borderId="20" xfId="1" applyFont="1" applyBorder="1" applyAlignment="1" applyProtection="1">
      <alignment vertical="center" shrinkToFit="1"/>
      <protection locked="0"/>
    </xf>
    <xf numFmtId="0" fontId="20" fillId="0" borderId="18" xfId="0" applyFont="1" applyBorder="1" applyAlignment="1">
      <alignment vertical="center" shrinkToFit="1"/>
    </xf>
    <xf numFmtId="38" fontId="20" fillId="0" borderId="18" xfId="1" applyFont="1" applyBorder="1" applyAlignment="1">
      <alignment vertical="center" shrinkToFit="1"/>
    </xf>
    <xf numFmtId="38" fontId="16" fillId="0" borderId="22" xfId="1" applyFont="1" applyBorder="1" applyAlignment="1" applyProtection="1">
      <alignment vertical="center" shrinkToFit="1"/>
      <protection locked="0"/>
    </xf>
    <xf numFmtId="38" fontId="20" fillId="0" borderId="23" xfId="1" applyFont="1" applyBorder="1" applyAlignment="1">
      <alignment horizontal="right" vertical="center" shrinkToFit="1"/>
    </xf>
    <xf numFmtId="38" fontId="17" fillId="0" borderId="24" xfId="1" applyFont="1" applyBorder="1" applyAlignment="1">
      <alignment vertical="center" shrinkToFit="1"/>
    </xf>
    <xf numFmtId="38" fontId="16" fillId="0" borderId="24" xfId="1" applyFont="1" applyBorder="1" applyAlignment="1">
      <alignment vertical="center" shrinkToFit="1"/>
    </xf>
    <xf numFmtId="0" fontId="24" fillId="0" borderId="0" xfId="0" applyFont="1" applyAlignment="1">
      <alignment horizontal="center" vertical="center" shrinkToFit="1"/>
    </xf>
    <xf numFmtId="0" fontId="24" fillId="0" borderId="0" xfId="0" applyFont="1" applyAlignment="1">
      <alignment shrinkToFit="1"/>
    </xf>
    <xf numFmtId="38" fontId="20" fillId="0" borderId="25" xfId="1" applyFont="1" applyBorder="1" applyAlignment="1">
      <alignment horizontal="right" vertical="center" shrinkToFit="1"/>
    </xf>
    <xf numFmtId="0" fontId="20" fillId="0" borderId="0" xfId="0" applyFont="1" applyAlignment="1">
      <alignment vertical="center" shrinkToFit="1"/>
    </xf>
    <xf numFmtId="49" fontId="20" fillId="0" borderId="0" xfId="0" applyNumberFormat="1" applyFont="1" applyAlignment="1">
      <alignment horizontal="right" vertical="center" shrinkToFit="1"/>
    </xf>
    <xf numFmtId="176" fontId="14" fillId="0" borderId="0" xfId="0" applyNumberFormat="1" applyFont="1" applyAlignment="1">
      <alignment vertical="center" shrinkToFit="1"/>
    </xf>
    <xf numFmtId="177" fontId="20" fillId="0" borderId="0" xfId="0" applyNumberFormat="1" applyFont="1" applyAlignment="1">
      <alignment horizontal="right" vertical="center" shrinkToFit="1"/>
    </xf>
    <xf numFmtId="0" fontId="27" fillId="0" borderId="0" xfId="0" applyFont="1" applyAlignment="1">
      <alignment horizontal="center" vertical="center" shrinkToFit="1"/>
    </xf>
    <xf numFmtId="0" fontId="21" fillId="0" borderId="0" xfId="0" applyFont="1" applyAlignment="1">
      <alignment shrinkToFit="1"/>
    </xf>
    <xf numFmtId="0" fontId="21" fillId="0" borderId="0" xfId="0" applyFont="1" applyAlignment="1">
      <alignment horizontal="center" vertical="center" shrinkToFit="1"/>
    </xf>
    <xf numFmtId="176" fontId="20" fillId="0" borderId="0" xfId="0" applyNumberFormat="1" applyFont="1" applyAlignment="1">
      <alignment vertical="center" shrinkToFit="1"/>
    </xf>
    <xf numFmtId="38" fontId="17" fillId="0" borderId="27" xfId="1" applyFont="1" applyBorder="1" applyAlignment="1">
      <alignment vertical="center" shrinkToFit="1"/>
    </xf>
    <xf numFmtId="0" fontId="14" fillId="0" borderId="0" xfId="0" applyFont="1" applyAlignment="1">
      <alignment vertical="center" shrinkToFit="1"/>
    </xf>
    <xf numFmtId="0" fontId="19" fillId="0" borderId="0" xfId="0" applyFont="1" applyAlignment="1">
      <alignment vertical="center" shrinkToFit="1"/>
    </xf>
    <xf numFmtId="176" fontId="15" fillId="0" borderId="0" xfId="0" applyNumberFormat="1" applyFont="1" applyAlignment="1">
      <alignment vertical="center" shrinkToFit="1"/>
    </xf>
    <xf numFmtId="0" fontId="15" fillId="0" borderId="0" xfId="0" applyFont="1" applyAlignment="1">
      <alignment vertical="center" shrinkToFit="1"/>
    </xf>
    <xf numFmtId="176" fontId="15" fillId="0" borderId="0" xfId="0" applyNumberFormat="1" applyFont="1" applyAlignment="1">
      <alignment shrinkToFit="1"/>
    </xf>
    <xf numFmtId="0" fontId="15" fillId="0" borderId="0" xfId="0" applyFont="1" applyAlignment="1">
      <alignment shrinkToFit="1"/>
    </xf>
    <xf numFmtId="0" fontId="14" fillId="0" borderId="0" xfId="0" applyFont="1" applyAlignment="1">
      <alignment horizontal="center" vertical="center" shrinkToFit="1"/>
    </xf>
    <xf numFmtId="0" fontId="24" fillId="0" borderId="2" xfId="0" applyFont="1" applyBorder="1" applyAlignment="1">
      <alignment shrinkToFit="1"/>
    </xf>
    <xf numFmtId="0" fontId="24" fillId="0" borderId="0" xfId="0" applyFont="1" applyAlignment="1">
      <alignment vertical="center" shrinkToFit="1"/>
    </xf>
    <xf numFmtId="0" fontId="19" fillId="0" borderId="28" xfId="0" applyFont="1" applyBorder="1" applyAlignment="1">
      <alignment vertical="center"/>
    </xf>
    <xf numFmtId="176" fontId="15" fillId="0" borderId="28" xfId="0" applyNumberFormat="1" applyFont="1" applyBorder="1" applyAlignment="1">
      <alignment horizontal="center" vertical="center"/>
    </xf>
    <xf numFmtId="0" fontId="15" fillId="0" borderId="28" xfId="0" applyFont="1" applyBorder="1" applyAlignment="1">
      <alignment horizontal="center" vertical="center"/>
    </xf>
    <xf numFmtId="0" fontId="19" fillId="2" borderId="28" xfId="0" applyFont="1" applyFill="1" applyBorder="1" applyAlignment="1">
      <alignment vertical="center"/>
    </xf>
    <xf numFmtId="176" fontId="15" fillId="2" borderId="28" xfId="0" applyNumberFormat="1" applyFont="1" applyFill="1" applyBorder="1" applyAlignment="1">
      <alignment horizontal="center" vertical="center"/>
    </xf>
    <xf numFmtId="0" fontId="15" fillId="2" borderId="28" xfId="0" applyFont="1" applyFill="1" applyBorder="1" applyAlignment="1">
      <alignment horizontal="center" vertical="center"/>
    </xf>
    <xf numFmtId="38" fontId="15" fillId="0" borderId="28" xfId="0" applyNumberFormat="1" applyFont="1" applyBorder="1" applyAlignment="1">
      <alignment vertical="center"/>
    </xf>
    <xf numFmtId="49" fontId="12" fillId="0" borderId="2" xfId="0" applyNumberFormat="1" applyFont="1" applyBorder="1" applyAlignment="1">
      <alignment horizontal="right" vertical="center"/>
    </xf>
    <xf numFmtId="49" fontId="12" fillId="0" borderId="28" xfId="0" applyNumberFormat="1" applyFont="1" applyBorder="1" applyAlignment="1">
      <alignment horizontal="right" vertical="center"/>
    </xf>
    <xf numFmtId="38" fontId="20" fillId="0" borderId="23" xfId="1" applyFont="1" applyBorder="1" applyAlignment="1">
      <alignment vertical="center" shrinkToFit="1"/>
    </xf>
    <xf numFmtId="38" fontId="20" fillId="0" borderId="25" xfId="1" applyFont="1" applyBorder="1" applyAlignment="1">
      <alignment vertical="center" shrinkToFit="1"/>
    </xf>
    <xf numFmtId="49" fontId="11" fillId="0" borderId="0" xfId="0" applyNumberFormat="1" applyFont="1" applyAlignment="1">
      <alignment horizontal="right" vertical="center" shrinkToFit="1"/>
    </xf>
    <xf numFmtId="49" fontId="0" fillId="0" borderId="0" xfId="0" applyNumberFormat="1" applyAlignment="1">
      <alignment horizontal="right" vertical="center" shrinkToFit="1"/>
    </xf>
    <xf numFmtId="0" fontId="11" fillId="0" borderId="0" xfId="0" applyFont="1"/>
    <xf numFmtId="176" fontId="20" fillId="0" borderId="0" xfId="0" applyNumberFormat="1" applyFont="1" applyAlignment="1">
      <alignment horizontal="center" vertical="center" wrapText="1"/>
    </xf>
    <xf numFmtId="0" fontId="11" fillId="0" borderId="0" xfId="0" applyFont="1" applyAlignment="1">
      <alignment vertical="center"/>
    </xf>
    <xf numFmtId="0" fontId="14" fillId="0" borderId="12" xfId="0" applyFont="1" applyBorder="1" applyAlignment="1">
      <alignment vertical="center"/>
    </xf>
    <xf numFmtId="0" fontId="14" fillId="0" borderId="29" xfId="0" applyFont="1" applyBorder="1" applyAlignment="1">
      <alignment horizontal="center" vertical="center"/>
    </xf>
    <xf numFmtId="0" fontId="12" fillId="0" borderId="17" xfId="0" applyFont="1" applyBorder="1" applyAlignment="1">
      <alignment horizontal="center" vertical="center"/>
    </xf>
    <xf numFmtId="0" fontId="12" fillId="0" borderId="30" xfId="0" applyFont="1" applyBorder="1" applyAlignment="1">
      <alignment horizontal="center" vertical="center"/>
    </xf>
    <xf numFmtId="0" fontId="14" fillId="0" borderId="27" xfId="0" applyFont="1" applyBorder="1" applyAlignment="1">
      <alignment horizontal="center" vertical="center"/>
    </xf>
    <xf numFmtId="0" fontId="11" fillId="0" borderId="0" xfId="0" applyFont="1" applyAlignment="1">
      <alignment horizontal="right" vertical="center"/>
    </xf>
    <xf numFmtId="0" fontId="27" fillId="3" borderId="4" xfId="0" applyFont="1" applyFill="1" applyBorder="1" applyAlignment="1">
      <alignment horizontal="right" vertical="center"/>
    </xf>
    <xf numFmtId="0" fontId="27" fillId="3" borderId="31" xfId="0" applyFont="1" applyFill="1" applyBorder="1" applyAlignment="1">
      <alignment horizontal="right" vertical="center"/>
    </xf>
    <xf numFmtId="0" fontId="27" fillId="3" borderId="1" xfId="0" applyFont="1" applyFill="1" applyBorder="1" applyAlignment="1">
      <alignment horizontal="right" vertical="center"/>
    </xf>
    <xf numFmtId="0" fontId="14" fillId="0" borderId="0" xfId="0" applyFont="1" applyAlignment="1">
      <alignment horizontal="center" vertical="center"/>
    </xf>
    <xf numFmtId="38" fontId="20" fillId="0" borderId="0" xfId="1" applyFont="1" applyAlignment="1">
      <alignment vertical="center"/>
    </xf>
    <xf numFmtId="0" fontId="20" fillId="0" borderId="18" xfId="0" applyFont="1" applyBorder="1" applyAlignment="1">
      <alignment horizontal="center" vertical="center" shrinkToFit="1"/>
    </xf>
    <xf numFmtId="49" fontId="20" fillId="0" borderId="0" xfId="0" applyNumberFormat="1" applyFont="1" applyAlignment="1">
      <alignment vertical="center"/>
    </xf>
    <xf numFmtId="0" fontId="12" fillId="0" borderId="18" xfId="0" applyFont="1" applyBorder="1" applyAlignment="1">
      <alignment vertical="center"/>
    </xf>
    <xf numFmtId="0" fontId="20" fillId="0" borderId="0" xfId="0" applyFont="1" applyAlignment="1">
      <alignment horizontal="right" vertical="center"/>
    </xf>
    <xf numFmtId="0" fontId="21" fillId="0" borderId="0" xfId="0" applyFont="1" applyAlignment="1">
      <alignment horizontal="right" vertical="center"/>
    </xf>
    <xf numFmtId="0" fontId="20" fillId="0" borderId="32" xfId="0" applyFont="1" applyBorder="1" applyAlignment="1">
      <alignment horizontal="center" vertical="center"/>
    </xf>
    <xf numFmtId="0" fontId="20" fillId="0" borderId="24" xfId="0" applyFont="1" applyBorder="1" applyAlignment="1">
      <alignment horizontal="center" vertical="center"/>
    </xf>
    <xf numFmtId="0" fontId="14" fillId="0" borderId="0" xfId="0" applyFont="1" applyAlignment="1">
      <alignment vertical="center"/>
    </xf>
    <xf numFmtId="0" fontId="14" fillId="0" borderId="35" xfId="0" applyFont="1" applyBorder="1" applyAlignment="1">
      <alignment vertical="center" shrinkToFit="1"/>
    </xf>
    <xf numFmtId="38" fontId="17" fillId="0" borderId="11" xfId="1" applyFont="1" applyBorder="1" applyAlignment="1">
      <alignment vertical="center" shrinkToFit="1"/>
    </xf>
    <xf numFmtId="38" fontId="20" fillId="0" borderId="36" xfId="1" applyFont="1" applyBorder="1" applyAlignment="1">
      <alignment vertical="center" shrinkToFit="1"/>
    </xf>
    <xf numFmtId="38" fontId="17" fillId="0" borderId="37" xfId="1" applyFont="1" applyBorder="1" applyAlignment="1">
      <alignment vertical="center" shrinkToFit="1"/>
    </xf>
    <xf numFmtId="38" fontId="20" fillId="0" borderId="38" xfId="1" applyFont="1" applyBorder="1" applyAlignment="1">
      <alignment vertical="center" shrinkToFit="1"/>
    </xf>
    <xf numFmtId="38" fontId="14" fillId="0" borderId="37" xfId="1" applyFont="1" applyBorder="1" applyAlignment="1">
      <alignment horizontal="right" vertical="center" shrinkToFit="1"/>
    </xf>
    <xf numFmtId="0" fontId="14" fillId="0" borderId="39" xfId="0" applyFont="1" applyBorder="1" applyAlignment="1">
      <alignment vertical="center" shrinkToFit="1"/>
    </xf>
    <xf numFmtId="38" fontId="20" fillId="0" borderId="40" xfId="1" applyFont="1" applyBorder="1" applyAlignment="1">
      <alignment vertical="center" shrinkToFit="1"/>
    </xf>
    <xf numFmtId="38" fontId="17" fillId="0" borderId="20" xfId="1" applyFont="1" applyBorder="1" applyAlignment="1">
      <alignment vertical="center" shrinkToFit="1"/>
    </xf>
    <xf numFmtId="38" fontId="17" fillId="0" borderId="34" xfId="1" applyFont="1" applyBorder="1" applyAlignment="1">
      <alignment vertical="center" shrinkToFit="1"/>
    </xf>
    <xf numFmtId="38" fontId="20" fillId="0" borderId="41" xfId="1" applyFont="1" applyBorder="1" applyAlignment="1">
      <alignment vertical="center" shrinkToFit="1"/>
    </xf>
    <xf numFmtId="38" fontId="14" fillId="0" borderId="34" xfId="1" applyFont="1" applyBorder="1" applyAlignment="1">
      <alignment horizontal="right" vertical="center" shrinkToFit="1"/>
    </xf>
    <xf numFmtId="38" fontId="14" fillId="0" borderId="34" xfId="1" applyFont="1" applyBorder="1" applyAlignment="1">
      <alignment vertical="center" shrinkToFit="1"/>
    </xf>
    <xf numFmtId="0" fontId="14" fillId="0" borderId="42" xfId="0" applyFont="1" applyBorder="1" applyAlignment="1">
      <alignment vertical="center" shrinkToFit="1"/>
    </xf>
    <xf numFmtId="38" fontId="20" fillId="0" borderId="17" xfId="1" applyFont="1" applyBorder="1" applyAlignment="1">
      <alignment vertical="center" shrinkToFit="1"/>
    </xf>
    <xf numFmtId="38" fontId="17" fillId="0" borderId="22" xfId="1" applyFont="1" applyBorder="1" applyAlignment="1">
      <alignment vertical="center" shrinkToFit="1"/>
    </xf>
    <xf numFmtId="38" fontId="17" fillId="0" borderId="30" xfId="1" applyFont="1" applyBorder="1" applyAlignment="1">
      <alignment vertical="center" shrinkToFit="1"/>
    </xf>
    <xf numFmtId="38" fontId="20" fillId="0" borderId="43" xfId="1" applyFont="1" applyBorder="1" applyAlignment="1">
      <alignment vertical="center" shrinkToFit="1"/>
    </xf>
    <xf numFmtId="0" fontId="14" fillId="0" borderId="44" xfId="0" applyFont="1" applyBorder="1" applyAlignment="1">
      <alignment vertical="center" shrinkToFit="1"/>
    </xf>
    <xf numFmtId="38" fontId="20" fillId="0" borderId="45" xfId="1" applyFont="1" applyBorder="1" applyAlignment="1">
      <alignment vertical="center" shrinkToFit="1"/>
    </xf>
    <xf numFmtId="38" fontId="17" fillId="0" borderId="46" xfId="1" applyFont="1" applyBorder="1" applyAlignment="1">
      <alignment vertical="center" shrinkToFit="1"/>
    </xf>
    <xf numFmtId="38" fontId="17" fillId="0" borderId="47" xfId="1" applyFont="1" applyBorder="1" applyAlignment="1">
      <alignment vertical="center" shrinkToFit="1"/>
    </xf>
    <xf numFmtId="38" fontId="14" fillId="0" borderId="47" xfId="1" applyFont="1" applyBorder="1" applyAlignment="1">
      <alignment vertical="center" shrinkToFit="1"/>
    </xf>
    <xf numFmtId="0" fontId="14" fillId="0" borderId="19" xfId="0" applyFont="1" applyBorder="1" applyAlignment="1">
      <alignment vertical="center" shrinkToFit="1"/>
    </xf>
    <xf numFmtId="38" fontId="20" fillId="0" borderId="32" xfId="1" applyFont="1" applyBorder="1" applyAlignment="1">
      <alignment vertical="center" shrinkToFit="1"/>
    </xf>
    <xf numFmtId="38" fontId="17" fillId="0" borderId="3" xfId="1" applyFont="1" applyBorder="1" applyAlignment="1">
      <alignment vertical="center" shrinkToFit="1"/>
    </xf>
    <xf numFmtId="38" fontId="14" fillId="0" borderId="24" xfId="1" applyFont="1" applyBorder="1" applyAlignment="1">
      <alignment vertical="center" shrinkToFit="1"/>
    </xf>
    <xf numFmtId="57" fontId="26" fillId="0" borderId="48" xfId="0" applyNumberFormat="1" applyFont="1" applyBorder="1" applyAlignment="1" applyProtection="1">
      <alignment horizontal="center" vertical="center" shrinkToFit="1"/>
      <protection locked="0"/>
    </xf>
    <xf numFmtId="57" fontId="26" fillId="0" borderId="49" xfId="0" applyNumberFormat="1" applyFont="1" applyBorder="1" applyAlignment="1" applyProtection="1">
      <alignment horizontal="center" vertical="center" shrinkToFit="1"/>
      <protection locked="0"/>
    </xf>
    <xf numFmtId="0" fontId="26" fillId="0" borderId="18" xfId="0" applyFont="1" applyBorder="1" applyAlignment="1" applyProtection="1">
      <alignment horizontal="center" vertical="center" shrinkToFit="1"/>
      <protection locked="0"/>
    </xf>
    <xf numFmtId="38" fontId="26" fillId="0" borderId="22" xfId="1" applyFont="1" applyBorder="1" applyAlignment="1" applyProtection="1">
      <alignment horizontal="center" vertical="center" shrinkToFit="1"/>
      <protection locked="0"/>
    </xf>
    <xf numFmtId="176" fontId="20" fillId="0" borderId="0" xfId="0" applyNumberFormat="1" applyFont="1" applyAlignment="1">
      <alignment horizontal="right" vertical="center"/>
    </xf>
    <xf numFmtId="0" fontId="20" fillId="0" borderId="2" xfId="0" applyFont="1" applyBorder="1" applyAlignment="1">
      <alignment vertical="center" shrinkToFit="1"/>
    </xf>
    <xf numFmtId="49" fontId="15" fillId="0" borderId="28" xfId="0" applyNumberFormat="1" applyFont="1" applyBorder="1" applyAlignment="1">
      <alignment vertical="center"/>
    </xf>
    <xf numFmtId="49" fontId="20" fillId="0" borderId="2" xfId="0" applyNumberFormat="1" applyFont="1" applyBorder="1" applyAlignment="1">
      <alignment vertical="center"/>
    </xf>
    <xf numFmtId="49" fontId="20" fillId="0" borderId="28" xfId="0" applyNumberFormat="1" applyFont="1" applyBorder="1" applyAlignment="1">
      <alignment vertical="center"/>
    </xf>
    <xf numFmtId="0" fontId="12" fillId="0" borderId="0" xfId="0" applyFont="1" applyAlignment="1">
      <alignment horizontal="center" vertical="center"/>
    </xf>
    <xf numFmtId="0" fontId="19" fillId="0" borderId="0" xfId="0" applyFont="1" applyAlignment="1">
      <alignment horizontal="right" vertical="center"/>
    </xf>
    <xf numFmtId="0" fontId="19" fillId="0" borderId="0" xfId="0" applyFont="1"/>
    <xf numFmtId="38" fontId="20" fillId="0" borderId="0" xfId="1" applyFont="1" applyAlignment="1">
      <alignment vertical="center" shrinkToFit="1"/>
    </xf>
    <xf numFmtId="38" fontId="14" fillId="0" borderId="0" xfId="1" applyFont="1" applyAlignment="1">
      <alignment horizontal="right" vertical="center" shrinkToFit="1"/>
    </xf>
    <xf numFmtId="38" fontId="14" fillId="0" borderId="0" xfId="1" applyFont="1" applyAlignment="1">
      <alignment vertical="center" shrinkToFit="1"/>
    </xf>
    <xf numFmtId="38" fontId="14" fillId="0" borderId="2" xfId="1" applyFont="1" applyBorder="1" applyAlignment="1">
      <alignment vertical="center" shrinkToFit="1"/>
    </xf>
    <xf numFmtId="0" fontId="19" fillId="0" borderId="51" xfId="0" applyFont="1" applyBorder="1" applyAlignment="1">
      <alignment horizontal="center" vertical="center"/>
    </xf>
    <xf numFmtId="38" fontId="20" fillId="0" borderId="52" xfId="1" applyFont="1" applyBorder="1" applyAlignment="1">
      <alignment vertical="center" shrinkToFit="1"/>
    </xf>
    <xf numFmtId="38" fontId="14" fillId="0" borderId="52" xfId="1" applyFont="1" applyBorder="1" applyAlignment="1">
      <alignment vertical="center" shrinkToFit="1"/>
    </xf>
    <xf numFmtId="38" fontId="20" fillId="0" borderId="32" xfId="0" applyNumberFormat="1" applyFont="1" applyBorder="1" applyAlignment="1">
      <alignment vertical="center" shrinkToFit="1"/>
    </xf>
    <xf numFmtId="0" fontId="20" fillId="2" borderId="32" xfId="0" applyFont="1" applyFill="1" applyBorder="1" applyAlignment="1">
      <alignment vertical="center" shrinkToFit="1"/>
    </xf>
    <xf numFmtId="38" fontId="20" fillId="0" borderId="53" xfId="0" applyNumberFormat="1" applyFont="1" applyBorder="1" applyAlignment="1">
      <alignment vertical="center" shrinkToFit="1"/>
    </xf>
    <xf numFmtId="38" fontId="20" fillId="2" borderId="53" xfId="0" applyNumberFormat="1" applyFont="1" applyFill="1" applyBorder="1" applyAlignment="1">
      <alignment horizontal="center" vertical="center" shrinkToFit="1"/>
    </xf>
    <xf numFmtId="38" fontId="17" fillId="0" borderId="24" xfId="0" applyNumberFormat="1" applyFont="1" applyBorder="1" applyAlignment="1">
      <alignment vertical="center" shrinkToFit="1"/>
    </xf>
    <xf numFmtId="38" fontId="17" fillId="0" borderId="54" xfId="0" applyNumberFormat="1" applyFont="1" applyBorder="1" applyAlignment="1">
      <alignment vertical="center" shrinkToFit="1"/>
    </xf>
    <xf numFmtId="38" fontId="14" fillId="0" borderId="52" xfId="1" applyFont="1" applyBorder="1" applyAlignment="1">
      <alignment horizontal="center" vertical="center"/>
    </xf>
    <xf numFmtId="0" fontId="0" fillId="2" borderId="0" xfId="0" applyFill="1" applyAlignment="1">
      <alignment horizontal="right" vertical="center"/>
    </xf>
    <xf numFmtId="0" fontId="12" fillId="0" borderId="6" xfId="0" applyFont="1" applyBorder="1" applyAlignment="1">
      <alignment vertical="center"/>
    </xf>
    <xf numFmtId="176" fontId="19" fillId="0" borderId="0" xfId="0" applyNumberFormat="1" applyFont="1" applyAlignment="1">
      <alignment vertical="center" shrinkToFit="1"/>
    </xf>
    <xf numFmtId="38" fontId="20" fillId="0" borderId="55" xfId="1" applyFont="1" applyBorder="1" applyAlignment="1">
      <alignment vertical="center" shrinkToFit="1"/>
    </xf>
    <xf numFmtId="0" fontId="11" fillId="0" borderId="14" xfId="0" applyFont="1" applyBorder="1" applyAlignment="1">
      <alignment horizontal="right" vertical="center"/>
    </xf>
    <xf numFmtId="38" fontId="14" fillId="0" borderId="0" xfId="0" applyNumberFormat="1" applyFont="1" applyAlignment="1">
      <alignment shrinkToFit="1"/>
    </xf>
    <xf numFmtId="0" fontId="24" fillId="0" borderId="0" xfId="0" applyFont="1" applyAlignment="1">
      <alignment horizontal="center" shrinkToFit="1"/>
    </xf>
    <xf numFmtId="0" fontId="22" fillId="0" borderId="0" xfId="0" applyFont="1" applyAlignment="1">
      <alignment horizontal="center" shrinkToFit="1"/>
    </xf>
    <xf numFmtId="38" fontId="17" fillId="0" borderId="23" xfId="1" applyFont="1" applyBorder="1" applyAlignment="1">
      <alignment horizontal="right" vertical="center" shrinkToFit="1"/>
    </xf>
    <xf numFmtId="38" fontId="16" fillId="0" borderId="6" xfId="1" applyFont="1" applyBorder="1" applyAlignment="1" applyProtection="1">
      <alignment vertical="center" shrinkToFit="1"/>
      <protection locked="0"/>
    </xf>
    <xf numFmtId="0" fontId="27" fillId="3" borderId="3" xfId="0" applyFont="1" applyFill="1" applyBorder="1" applyAlignment="1">
      <alignment horizontal="center" vertical="center" shrinkToFit="1"/>
    </xf>
    <xf numFmtId="176" fontId="15" fillId="0" borderId="2" xfId="0" applyNumberFormat="1" applyFont="1" applyBorder="1" applyAlignment="1">
      <alignment horizontal="center" vertical="center"/>
    </xf>
    <xf numFmtId="38" fontId="23" fillId="0" borderId="2" xfId="0" applyNumberFormat="1" applyFont="1" applyBorder="1" applyAlignment="1">
      <alignment vertical="center"/>
    </xf>
    <xf numFmtId="0" fontId="19" fillId="2" borderId="2" xfId="0" applyFont="1" applyFill="1" applyBorder="1" applyAlignment="1">
      <alignment shrinkToFit="1"/>
    </xf>
    <xf numFmtId="176" fontId="15" fillId="2" borderId="2" xfId="0" applyNumberFormat="1" applyFont="1" applyFill="1" applyBorder="1" applyAlignment="1">
      <alignment shrinkToFit="1"/>
    </xf>
    <xf numFmtId="0" fontId="15" fillId="2" borderId="2" xfId="0" applyFont="1" applyFill="1" applyBorder="1" applyAlignment="1">
      <alignment shrinkToFit="1"/>
    </xf>
    <xf numFmtId="0" fontId="15" fillId="2" borderId="3" xfId="0" applyFont="1" applyFill="1" applyBorder="1" applyAlignment="1">
      <alignment shrinkToFit="1"/>
    </xf>
    <xf numFmtId="0" fontId="15" fillId="0" borderId="2" xfId="0" applyFont="1" applyBorder="1" applyAlignment="1">
      <alignment horizontal="center" vertical="center"/>
    </xf>
    <xf numFmtId="38" fontId="23" fillId="0" borderId="28" xfId="0" applyNumberFormat="1" applyFont="1" applyBorder="1" applyAlignment="1">
      <alignment vertical="center"/>
    </xf>
    <xf numFmtId="0" fontId="19" fillId="2" borderId="28" xfId="0" applyFont="1" applyFill="1" applyBorder="1" applyAlignment="1">
      <alignment vertical="center" shrinkToFit="1"/>
    </xf>
    <xf numFmtId="0" fontId="19" fillId="2" borderId="33" xfId="0" applyFont="1" applyFill="1" applyBorder="1" applyAlignment="1">
      <alignment vertical="center" shrinkToFit="1"/>
    </xf>
    <xf numFmtId="49" fontId="12" fillId="0" borderId="0" xfId="0" applyNumberFormat="1" applyFont="1" applyAlignment="1">
      <alignment horizontal="center" vertical="center"/>
    </xf>
    <xf numFmtId="49" fontId="12" fillId="0" borderId="0" xfId="0" applyNumberFormat="1" applyFont="1" applyAlignment="1">
      <alignment horizontal="center"/>
    </xf>
    <xf numFmtId="49" fontId="12" fillId="0" borderId="50" xfId="0" applyNumberFormat="1" applyFont="1" applyBorder="1" applyAlignment="1">
      <alignment horizontal="center" vertical="center"/>
    </xf>
    <xf numFmtId="49" fontId="12" fillId="0" borderId="38" xfId="0" applyNumberFormat="1" applyFont="1" applyBorder="1" applyAlignment="1">
      <alignment horizontal="center" vertical="center"/>
    </xf>
    <xf numFmtId="49" fontId="12" fillId="0" borderId="50" xfId="0" applyNumberFormat="1" applyFont="1" applyBorder="1" applyAlignment="1">
      <alignment horizontal="center"/>
    </xf>
    <xf numFmtId="49" fontId="12" fillId="0" borderId="2" xfId="0" applyNumberFormat="1" applyFont="1" applyBorder="1" applyAlignment="1">
      <alignment horizontal="center" vertical="center"/>
    </xf>
    <xf numFmtId="49" fontId="12" fillId="0" borderId="28" xfId="0" applyNumberFormat="1" applyFont="1" applyBorder="1" applyAlignment="1">
      <alignment horizontal="center" vertical="center"/>
    </xf>
    <xf numFmtId="49" fontId="19" fillId="0" borderId="2" xfId="0" applyNumberFormat="1" applyFont="1" applyBorder="1"/>
    <xf numFmtId="49" fontId="19" fillId="0" borderId="28" xfId="0" applyNumberFormat="1" applyFont="1" applyBorder="1" applyAlignment="1">
      <alignment vertical="center"/>
    </xf>
    <xf numFmtId="49" fontId="12" fillId="2" borderId="2" xfId="0" applyNumberFormat="1" applyFont="1" applyFill="1" applyBorder="1" applyAlignment="1">
      <alignment horizontal="center" vertical="center"/>
    </xf>
    <xf numFmtId="49" fontId="12" fillId="2" borderId="28" xfId="0" applyNumberFormat="1" applyFont="1" applyFill="1" applyBorder="1" applyAlignment="1">
      <alignment horizontal="center" vertical="center"/>
    </xf>
    <xf numFmtId="49" fontId="12" fillId="2" borderId="2" xfId="0" applyNumberFormat="1" applyFont="1" applyFill="1" applyBorder="1" applyAlignment="1">
      <alignment horizontal="center"/>
    </xf>
    <xf numFmtId="49" fontId="19" fillId="2" borderId="28" xfId="0" applyNumberFormat="1" applyFont="1" applyFill="1" applyBorder="1" applyAlignment="1">
      <alignment vertical="center"/>
    </xf>
    <xf numFmtId="49" fontId="15" fillId="0" borderId="50" xfId="0" applyNumberFormat="1" applyFont="1" applyBorder="1" applyAlignment="1">
      <alignment horizontal="center" vertical="center"/>
    </xf>
    <xf numFmtId="49" fontId="19" fillId="0" borderId="0" xfId="0" applyNumberFormat="1" applyFont="1" applyAlignment="1">
      <alignment vertical="center"/>
    </xf>
    <xf numFmtId="49" fontId="14" fillId="0" borderId="0" xfId="0" applyNumberFormat="1" applyFont="1" applyAlignment="1">
      <alignment horizontal="center" vertical="center"/>
    </xf>
    <xf numFmtId="49" fontId="12" fillId="0" borderId="17" xfId="0" applyNumberFormat="1" applyFont="1" applyBorder="1" applyAlignment="1">
      <alignment horizontal="center" vertical="center"/>
    </xf>
    <xf numFmtId="38" fontId="17" fillId="0" borderId="62" xfId="1" applyFont="1" applyBorder="1" applyAlignment="1">
      <alignment vertical="center" shrinkToFit="1"/>
    </xf>
    <xf numFmtId="38" fontId="20" fillId="0" borderId="61" xfId="1" applyFont="1" applyBorder="1" applyAlignment="1">
      <alignment vertical="center" shrinkToFit="1"/>
    </xf>
    <xf numFmtId="38" fontId="14" fillId="0" borderId="37" xfId="1" applyFont="1" applyBorder="1" applyAlignment="1">
      <alignment vertical="center" shrinkToFit="1"/>
    </xf>
    <xf numFmtId="38" fontId="14" fillId="0" borderId="30" xfId="1" applyFont="1" applyBorder="1" applyAlignment="1">
      <alignment vertical="center" shrinkToFit="1"/>
    </xf>
    <xf numFmtId="49" fontId="12" fillId="0" borderId="40" xfId="0" applyNumberFormat="1" applyFont="1" applyBorder="1" applyAlignment="1">
      <alignment horizontal="center" vertical="center"/>
    </xf>
    <xf numFmtId="55" fontId="19" fillId="0" borderId="0" xfId="0" applyNumberFormat="1" applyFont="1"/>
    <xf numFmtId="38" fontId="14" fillId="0" borderId="63" xfId="1" applyFont="1" applyBorder="1" applyAlignment="1">
      <alignment vertical="center" shrinkToFit="1"/>
    </xf>
    <xf numFmtId="38" fontId="20" fillId="0" borderId="64" xfId="0" applyNumberFormat="1" applyFont="1" applyBorder="1" applyAlignment="1">
      <alignment vertical="center" shrinkToFit="1"/>
    </xf>
    <xf numFmtId="38" fontId="17" fillId="0" borderId="65" xfId="0" applyNumberFormat="1" applyFont="1" applyBorder="1" applyAlignment="1">
      <alignment vertical="center" shrinkToFit="1"/>
    </xf>
    <xf numFmtId="178" fontId="20" fillId="0" borderId="64" xfId="0" applyNumberFormat="1" applyFont="1" applyBorder="1" applyAlignment="1">
      <alignment vertical="center" shrinkToFit="1"/>
    </xf>
    <xf numFmtId="38" fontId="17" fillId="0" borderId="65" xfId="1" applyFont="1" applyBorder="1" applyAlignment="1">
      <alignment vertical="center" shrinkToFit="1"/>
    </xf>
    <xf numFmtId="38" fontId="14" fillId="0" borderId="66" xfId="1" applyFont="1" applyBorder="1" applyAlignment="1">
      <alignment vertical="center" shrinkToFit="1"/>
    </xf>
    <xf numFmtId="38" fontId="20" fillId="2" borderId="67" xfId="0" applyNumberFormat="1" applyFont="1" applyFill="1" applyBorder="1" applyAlignment="1">
      <alignment vertical="center" shrinkToFit="1"/>
    </xf>
    <xf numFmtId="38" fontId="17" fillId="2" borderId="68" xfId="0" applyNumberFormat="1" applyFont="1" applyFill="1" applyBorder="1" applyAlignment="1">
      <alignment vertical="center" shrinkToFit="1"/>
    </xf>
    <xf numFmtId="38" fontId="17" fillId="2" borderId="68" xfId="1" applyFont="1" applyFill="1" applyBorder="1" applyAlignment="1">
      <alignment vertical="center" shrinkToFit="1"/>
    </xf>
    <xf numFmtId="179" fontId="20" fillId="0" borderId="67" xfId="0" applyNumberFormat="1" applyFont="1" applyBorder="1" applyAlignment="1">
      <alignment vertical="center" shrinkToFit="1"/>
    </xf>
    <xf numFmtId="38" fontId="20" fillId="0" borderId="70" xfId="1" applyFont="1" applyBorder="1" applyAlignment="1">
      <alignment vertical="center" shrinkToFit="1"/>
    </xf>
    <xf numFmtId="49" fontId="19" fillId="0" borderId="0" xfId="0" applyNumberFormat="1" applyFont="1" applyAlignment="1">
      <alignment vertical="center" shrinkToFit="1"/>
    </xf>
    <xf numFmtId="0" fontId="20" fillId="0" borderId="6" xfId="0" applyFont="1" applyBorder="1" applyAlignment="1">
      <alignment vertical="center" shrinkToFit="1"/>
    </xf>
    <xf numFmtId="38" fontId="20" fillId="0" borderId="6" xfId="1" applyFont="1" applyBorder="1" applyAlignment="1">
      <alignment vertical="center" shrinkToFit="1"/>
    </xf>
    <xf numFmtId="0" fontId="20" fillId="0" borderId="16" xfId="0" applyFont="1" applyBorder="1" applyAlignment="1">
      <alignment vertical="center" shrinkToFit="1"/>
    </xf>
    <xf numFmtId="49" fontId="12" fillId="0" borderId="15" xfId="0" applyNumberFormat="1" applyFont="1" applyBorder="1" applyAlignment="1">
      <alignment horizontal="center"/>
    </xf>
    <xf numFmtId="0" fontId="12" fillId="0" borderId="59" xfId="0" applyFont="1" applyBorder="1" applyAlignment="1">
      <alignment vertical="center" shrinkToFit="1"/>
    </xf>
    <xf numFmtId="49" fontId="12" fillId="0" borderId="59" xfId="0" applyNumberFormat="1" applyFont="1" applyBorder="1" applyAlignment="1">
      <alignment horizontal="center" vertical="center"/>
    </xf>
    <xf numFmtId="0" fontId="19" fillId="0" borderId="0" xfId="0" applyFont="1" applyAlignment="1">
      <alignment horizontal="center" shrinkToFit="1"/>
    </xf>
    <xf numFmtId="0" fontId="15" fillId="0" borderId="0" xfId="0" applyFont="1" applyAlignment="1">
      <alignment horizontal="center" vertical="center"/>
    </xf>
    <xf numFmtId="0" fontId="28" fillId="0" borderId="6" xfId="0" applyFont="1" applyBorder="1" applyAlignment="1">
      <alignment vertical="center"/>
    </xf>
    <xf numFmtId="49" fontId="12" fillId="0" borderId="61" xfId="0" applyNumberFormat="1" applyFont="1" applyBorder="1" applyAlignment="1">
      <alignment horizontal="center" vertical="center"/>
    </xf>
    <xf numFmtId="176" fontId="15" fillId="0" borderId="57" xfId="0" applyNumberFormat="1" applyFont="1" applyBorder="1" applyAlignment="1">
      <alignment horizontal="center" vertical="center"/>
    </xf>
    <xf numFmtId="0" fontId="15" fillId="0" borderId="57" xfId="0" applyFont="1" applyBorder="1" applyAlignment="1">
      <alignment horizontal="center" vertical="center"/>
    </xf>
    <xf numFmtId="49" fontId="19" fillId="0" borderId="57" xfId="0" applyNumberFormat="1" applyFont="1" applyBorder="1" applyAlignment="1">
      <alignment vertical="center"/>
    </xf>
    <xf numFmtId="49" fontId="15" fillId="0" borderId="58" xfId="0" applyNumberFormat="1" applyFont="1" applyBorder="1" applyAlignment="1">
      <alignment vertical="center"/>
    </xf>
    <xf numFmtId="38" fontId="16" fillId="0" borderId="18" xfId="1" applyFont="1" applyBorder="1" applyAlignment="1" applyProtection="1">
      <alignment vertical="center" shrinkToFit="1"/>
      <protection locked="0"/>
    </xf>
    <xf numFmtId="0" fontId="12" fillId="0" borderId="60" xfId="0" applyFont="1" applyBorder="1" applyAlignment="1">
      <alignment vertical="center"/>
    </xf>
    <xf numFmtId="0" fontId="20" fillId="0" borderId="21" xfId="0" applyFont="1" applyBorder="1" applyAlignment="1">
      <alignment vertical="center" shrinkToFit="1"/>
    </xf>
    <xf numFmtId="49" fontId="12" fillId="0" borderId="45" xfId="0" applyNumberFormat="1" applyFont="1" applyBorder="1" applyAlignment="1">
      <alignment horizontal="center" vertical="center"/>
    </xf>
    <xf numFmtId="38" fontId="20" fillId="0" borderId="21" xfId="1" applyFont="1" applyBorder="1" applyAlignment="1">
      <alignment vertical="center" shrinkToFit="1"/>
    </xf>
    <xf numFmtId="49" fontId="0" fillId="0" borderId="0" xfId="0" applyNumberFormat="1" applyAlignment="1">
      <alignment horizontal="right" vertical="center"/>
    </xf>
    <xf numFmtId="0" fontId="0" fillId="0" borderId="0" xfId="0" applyAlignment="1">
      <alignment horizontal="right" vertical="center"/>
    </xf>
    <xf numFmtId="0" fontId="12" fillId="0" borderId="6" xfId="0" applyFont="1" applyBorder="1" applyAlignment="1">
      <alignment vertical="center" shrinkToFit="1"/>
    </xf>
    <xf numFmtId="0" fontId="0" fillId="0" borderId="17" xfId="0" applyBorder="1" applyAlignment="1" applyProtection="1">
      <alignment vertical="center" wrapText="1"/>
      <protection locked="0"/>
    </xf>
    <xf numFmtId="49" fontId="12" fillId="0" borderId="49" xfId="0" applyNumberFormat="1" applyFont="1" applyBorder="1" applyAlignment="1">
      <alignment horizontal="center" vertical="center"/>
    </xf>
    <xf numFmtId="38" fontId="20" fillId="0" borderId="7" xfId="1" applyFont="1" applyBorder="1" applyAlignment="1">
      <alignment vertical="center" shrinkToFit="1"/>
    </xf>
    <xf numFmtId="38" fontId="20" fillId="0" borderId="26" xfId="1" applyFont="1" applyBorder="1" applyAlignment="1">
      <alignment vertical="center" shrinkToFit="1"/>
    </xf>
    <xf numFmtId="38" fontId="20" fillId="0" borderId="56" xfId="1" applyFont="1" applyBorder="1" applyAlignment="1">
      <alignment vertical="center" shrinkToFit="1"/>
    </xf>
    <xf numFmtId="38" fontId="20" fillId="0" borderId="13" xfId="1" applyFont="1" applyBorder="1" applyAlignment="1">
      <alignment vertical="center" shrinkToFit="1"/>
    </xf>
    <xf numFmtId="38" fontId="14" fillId="0" borderId="13" xfId="1" applyFont="1" applyBorder="1" applyAlignment="1">
      <alignment vertical="center" shrinkToFit="1"/>
    </xf>
    <xf numFmtId="38" fontId="20" fillId="0" borderId="69" xfId="1" applyFont="1" applyBorder="1" applyAlignment="1">
      <alignment vertical="center" shrinkToFit="1"/>
    </xf>
    <xf numFmtId="0" fontId="14" fillId="0" borderId="15" xfId="0" applyFont="1" applyBorder="1" applyAlignment="1">
      <alignment vertical="center"/>
    </xf>
    <xf numFmtId="38" fontId="20" fillId="0" borderId="16" xfId="1" applyFont="1" applyBorder="1" applyAlignment="1">
      <alignment vertical="center" shrinkToFit="1"/>
    </xf>
    <xf numFmtId="38" fontId="14" fillId="0" borderId="16" xfId="1" applyFont="1" applyBorder="1" applyAlignment="1">
      <alignment vertical="center" shrinkToFit="1"/>
    </xf>
    <xf numFmtId="0" fontId="19" fillId="0" borderId="50" xfId="0" applyFont="1" applyBorder="1" applyAlignment="1">
      <alignment horizontal="right" vertical="center"/>
    </xf>
    <xf numFmtId="38" fontId="20" fillId="0" borderId="2" xfId="1" applyFont="1" applyBorder="1" applyAlignment="1">
      <alignment vertical="center" shrinkToFit="1"/>
    </xf>
    <xf numFmtId="38" fontId="14" fillId="0" borderId="2" xfId="1" applyFont="1" applyBorder="1" applyAlignment="1">
      <alignment vertical="center"/>
    </xf>
    <xf numFmtId="0" fontId="14" fillId="0" borderId="50" xfId="0" applyFont="1" applyBorder="1" applyAlignment="1">
      <alignment horizontal="right" vertical="center"/>
    </xf>
    <xf numFmtId="38" fontId="20" fillId="0" borderId="6" xfId="1" applyFont="1" applyBorder="1" applyAlignment="1">
      <alignment horizontal="right" vertical="center" shrinkToFit="1"/>
    </xf>
    <xf numFmtId="38" fontId="16" fillId="0" borderId="46" xfId="1" applyFont="1" applyBorder="1" applyAlignment="1" applyProtection="1">
      <alignment vertical="center" shrinkToFit="1"/>
      <protection locked="0"/>
    </xf>
    <xf numFmtId="49" fontId="12" fillId="0" borderId="56" xfId="0" applyNumberFormat="1" applyFont="1" applyBorder="1" applyAlignment="1">
      <alignment horizontal="center" vertical="center"/>
    </xf>
    <xf numFmtId="38" fontId="16" fillId="0" borderId="6" xfId="1" applyFont="1" applyBorder="1" applyAlignment="1" applyProtection="1">
      <alignment horizontal="right" vertical="center" shrinkToFit="1"/>
      <protection locked="0"/>
    </xf>
    <xf numFmtId="38" fontId="16" fillId="0" borderId="20" xfId="1" applyFont="1" applyBorder="1" applyAlignment="1" applyProtection="1">
      <alignment horizontal="right" vertical="center" shrinkToFit="1"/>
      <protection locked="0"/>
    </xf>
    <xf numFmtId="49" fontId="12" fillId="0" borderId="36" xfId="0" applyNumberFormat="1" applyFont="1" applyBorder="1" applyAlignment="1">
      <alignment horizontal="center" vertical="center"/>
    </xf>
    <xf numFmtId="0" fontId="22" fillId="0" borderId="60" xfId="0" applyFont="1" applyBorder="1" applyAlignment="1">
      <alignment shrinkToFit="1"/>
    </xf>
    <xf numFmtId="0" fontId="20" fillId="0" borderId="60" xfId="0" applyFont="1" applyBorder="1" applyAlignment="1">
      <alignment vertical="center" shrinkToFit="1"/>
    </xf>
    <xf numFmtId="0" fontId="0" fillId="0" borderId="2" xfId="0" applyBorder="1" applyAlignment="1">
      <alignment vertical="center"/>
    </xf>
    <xf numFmtId="180" fontId="20" fillId="0" borderId="67" xfId="0" applyNumberFormat="1" applyFont="1" applyBorder="1" applyAlignment="1">
      <alignment vertical="center" shrinkToFit="1"/>
    </xf>
    <xf numFmtId="181" fontId="20" fillId="0" borderId="67" xfId="0" applyNumberFormat="1" applyFont="1" applyBorder="1" applyAlignment="1">
      <alignment vertical="center" shrinkToFit="1"/>
    </xf>
    <xf numFmtId="0" fontId="12" fillId="0" borderId="71" xfId="0" applyFont="1" applyBorder="1" applyAlignment="1">
      <alignment vertical="center"/>
    </xf>
    <xf numFmtId="0" fontId="3" fillId="0" borderId="0" xfId="11">
      <alignment vertical="center"/>
    </xf>
    <xf numFmtId="0" fontId="3" fillId="6" borderId="19" xfId="11" applyFill="1" applyBorder="1">
      <alignment vertical="center"/>
    </xf>
    <xf numFmtId="0" fontId="3" fillId="5" borderId="19" xfId="11" applyFill="1" applyBorder="1">
      <alignment vertical="center"/>
    </xf>
    <xf numFmtId="0" fontId="3" fillId="0" borderId="19" xfId="11" applyBorder="1">
      <alignment vertical="center"/>
    </xf>
    <xf numFmtId="182" fontId="3" fillId="0" borderId="4" xfId="11" applyNumberFormat="1" applyBorder="1">
      <alignment vertical="center"/>
    </xf>
    <xf numFmtId="0" fontId="3" fillId="0" borderId="4" xfId="11" applyBorder="1">
      <alignment vertical="center"/>
    </xf>
    <xf numFmtId="182" fontId="3" fillId="0" borderId="31" xfId="11" applyNumberFormat="1" applyBorder="1">
      <alignment vertical="center"/>
    </xf>
    <xf numFmtId="0" fontId="3" fillId="0" borderId="31" xfId="11" applyBorder="1">
      <alignment vertical="center"/>
    </xf>
    <xf numFmtId="0" fontId="3" fillId="0" borderId="19" xfId="11" applyBorder="1" applyAlignment="1">
      <alignment horizontal="left" vertical="center"/>
    </xf>
    <xf numFmtId="0" fontId="3" fillId="0" borderId="19" xfId="11" applyBorder="1" applyAlignment="1">
      <alignment horizontal="right" vertical="center"/>
    </xf>
    <xf numFmtId="182" fontId="3" fillId="0" borderId="1" xfId="11" applyNumberFormat="1" applyBorder="1">
      <alignment vertical="center"/>
    </xf>
    <xf numFmtId="182" fontId="3" fillId="0" borderId="19" xfId="11" applyNumberFormat="1" applyBorder="1">
      <alignment vertical="center"/>
    </xf>
    <xf numFmtId="0" fontId="3" fillId="0" borderId="0" xfId="11" applyAlignment="1">
      <alignment horizontal="left" vertical="center"/>
    </xf>
    <xf numFmtId="0" fontId="3" fillId="0" borderId="0" xfId="11" applyAlignment="1">
      <alignment horizontal="right" vertical="center"/>
    </xf>
    <xf numFmtId="0" fontId="2" fillId="0" borderId="19" xfId="11" applyFont="1" applyBorder="1">
      <alignment vertical="center"/>
    </xf>
    <xf numFmtId="38" fontId="20" fillId="0" borderId="6" xfId="1" applyFont="1" applyFill="1" applyBorder="1" applyAlignment="1">
      <alignment vertical="center" shrinkToFit="1"/>
    </xf>
    <xf numFmtId="38" fontId="20" fillId="0" borderId="18" xfId="1" applyFont="1" applyFill="1" applyBorder="1" applyAlignment="1">
      <alignment vertical="center" shrinkToFit="1"/>
    </xf>
    <xf numFmtId="38" fontId="20" fillId="0" borderId="23" xfId="1" applyFont="1" applyFill="1" applyBorder="1" applyAlignment="1">
      <alignment vertical="center" shrinkToFit="1"/>
    </xf>
    <xf numFmtId="38" fontId="16" fillId="0" borderId="6" xfId="1" applyFont="1" applyFill="1" applyBorder="1" applyAlignment="1" applyProtection="1">
      <alignment vertical="center" shrinkToFit="1"/>
      <protection locked="0"/>
    </xf>
    <xf numFmtId="38" fontId="16" fillId="0" borderId="20" xfId="1" applyFont="1" applyFill="1" applyBorder="1" applyAlignment="1" applyProtection="1">
      <alignment vertical="center" shrinkToFit="1"/>
      <protection locked="0"/>
    </xf>
    <xf numFmtId="38" fontId="16" fillId="0" borderId="18" xfId="1" applyFont="1" applyFill="1" applyBorder="1" applyAlignment="1" applyProtection="1">
      <alignment vertical="center" shrinkToFit="1"/>
      <protection locked="0"/>
    </xf>
    <xf numFmtId="38" fontId="16" fillId="0" borderId="22" xfId="1" applyFont="1" applyFill="1" applyBorder="1" applyAlignment="1" applyProtection="1">
      <alignment vertical="center" shrinkToFit="1"/>
      <protection locked="0"/>
    </xf>
    <xf numFmtId="38" fontId="17" fillId="0" borderId="24" xfId="1" applyFont="1" applyFill="1" applyBorder="1" applyAlignment="1">
      <alignment vertical="center" shrinkToFit="1"/>
    </xf>
    <xf numFmtId="0" fontId="19" fillId="0" borderId="57" xfId="0" applyFont="1" applyBorder="1" applyAlignment="1">
      <alignment vertical="center"/>
    </xf>
    <xf numFmtId="38" fontId="20" fillId="0" borderId="6" xfId="1" applyFont="1" applyFill="1" applyBorder="1" applyAlignment="1">
      <alignment horizontal="right" vertical="center" shrinkToFit="1"/>
    </xf>
    <xf numFmtId="38" fontId="20" fillId="0" borderId="70" xfId="1" applyFont="1" applyFill="1" applyBorder="1" applyAlignment="1">
      <alignment vertical="center" shrinkToFit="1"/>
    </xf>
    <xf numFmtId="38" fontId="17" fillId="0" borderId="27" xfId="1" applyFont="1" applyFill="1" applyBorder="1" applyAlignment="1">
      <alignment vertical="center" shrinkToFit="1"/>
    </xf>
    <xf numFmtId="0" fontId="20" fillId="0" borderId="6" xfId="0" applyFont="1" applyBorder="1" applyAlignment="1">
      <alignment vertical="center"/>
    </xf>
    <xf numFmtId="0" fontId="29" fillId="0" borderId="6" xfId="0" applyFont="1" applyBorder="1" applyAlignment="1">
      <alignment vertical="center" shrinkToFit="1"/>
    </xf>
    <xf numFmtId="183" fontId="20" fillId="0" borderId="64" xfId="0" applyNumberFormat="1" applyFont="1" applyBorder="1" applyAlignment="1">
      <alignment vertical="center" shrinkToFit="1"/>
    </xf>
    <xf numFmtId="184" fontId="20" fillId="0" borderId="67" xfId="0" applyNumberFormat="1" applyFont="1" applyBorder="1" applyAlignment="1">
      <alignment vertical="center" shrinkToFit="1"/>
    </xf>
    <xf numFmtId="38" fontId="14" fillId="0" borderId="0" xfId="1" applyFont="1" applyFill="1" applyBorder="1" applyAlignment="1">
      <alignment vertical="center" shrinkToFit="1"/>
    </xf>
    <xf numFmtId="38" fontId="11" fillId="0" borderId="0" xfId="0" applyNumberFormat="1" applyFont="1"/>
    <xf numFmtId="38" fontId="20" fillId="0" borderId="13" xfId="1" applyFont="1" applyBorder="1" applyAlignment="1">
      <alignment vertical="center"/>
    </xf>
    <xf numFmtId="0" fontId="0" fillId="0" borderId="18" xfId="0" applyBorder="1" applyAlignment="1" applyProtection="1">
      <alignment vertical="center" wrapText="1"/>
      <protection locked="0"/>
    </xf>
    <xf numFmtId="178" fontId="20" fillId="0" borderId="67" xfId="0" applyNumberFormat="1" applyFont="1" applyBorder="1" applyAlignment="1">
      <alignment vertical="center" shrinkToFit="1"/>
    </xf>
    <xf numFmtId="0" fontId="11" fillId="0" borderId="51" xfId="0" applyFont="1" applyBorder="1" applyAlignment="1">
      <alignment horizontal="center" vertical="center"/>
    </xf>
    <xf numFmtId="38" fontId="17" fillId="0" borderId="72" xfId="0" applyNumberFormat="1" applyFont="1" applyBorder="1" applyAlignment="1">
      <alignment vertical="center" shrinkToFit="1"/>
    </xf>
    <xf numFmtId="0" fontId="11" fillId="0" borderId="0" xfId="0" applyFont="1" applyAlignment="1">
      <alignment horizontal="center" shrinkToFit="1"/>
    </xf>
    <xf numFmtId="0" fontId="11" fillId="0" borderId="0" xfId="0" applyFont="1" applyAlignment="1">
      <alignment shrinkToFit="1"/>
    </xf>
    <xf numFmtId="55" fontId="15" fillId="0" borderId="0" xfId="0" applyNumberFormat="1" applyFont="1" applyAlignment="1">
      <alignment vertical="center" shrinkToFit="1"/>
    </xf>
    <xf numFmtId="49" fontId="12" fillId="7" borderId="57" xfId="0" applyNumberFormat="1" applyFont="1" applyFill="1" applyBorder="1" applyAlignment="1">
      <alignment horizontal="center" vertical="center"/>
    </xf>
    <xf numFmtId="0" fontId="19" fillId="7" borderId="57" xfId="0" applyFont="1" applyFill="1" applyBorder="1" applyAlignment="1">
      <alignment vertical="center"/>
    </xf>
    <xf numFmtId="176" fontId="15" fillId="7" borderId="57" xfId="0" applyNumberFormat="1" applyFont="1" applyFill="1" applyBorder="1" applyAlignment="1">
      <alignment horizontal="center" vertical="center"/>
    </xf>
    <xf numFmtId="0" fontId="15" fillId="7" borderId="57" xfId="0" applyFont="1" applyFill="1" applyBorder="1" applyAlignment="1">
      <alignment horizontal="center" vertical="center"/>
    </xf>
    <xf numFmtId="49" fontId="19" fillId="7" borderId="57" xfId="0" applyNumberFormat="1" applyFont="1" applyFill="1" applyBorder="1" applyAlignment="1">
      <alignment vertical="center"/>
    </xf>
    <xf numFmtId="0" fontId="19" fillId="7" borderId="57" xfId="0" applyFont="1" applyFill="1" applyBorder="1" applyAlignment="1">
      <alignment vertical="center" shrinkToFit="1"/>
    </xf>
    <xf numFmtId="0" fontId="19" fillId="7" borderId="37" xfId="0" applyFont="1" applyFill="1" applyBorder="1" applyAlignment="1">
      <alignment vertical="center" shrinkToFit="1"/>
    </xf>
    <xf numFmtId="49" fontId="12" fillId="7" borderId="28" xfId="0" applyNumberFormat="1" applyFont="1" applyFill="1" applyBorder="1" applyAlignment="1">
      <alignment horizontal="center" vertical="center"/>
    </xf>
    <xf numFmtId="0" fontId="19" fillId="7" borderId="28" xfId="0" applyFont="1" applyFill="1" applyBorder="1" applyAlignment="1">
      <alignment vertical="center"/>
    </xf>
    <xf numFmtId="176" fontId="15" fillId="7" borderId="28" xfId="0" applyNumberFormat="1" applyFont="1" applyFill="1" applyBorder="1" applyAlignment="1">
      <alignment horizontal="center" vertical="center"/>
    </xf>
    <xf numFmtId="0" fontId="15" fillId="7" borderId="28" xfId="0" applyFont="1" applyFill="1" applyBorder="1" applyAlignment="1">
      <alignment horizontal="center" vertical="center"/>
    </xf>
    <xf numFmtId="49" fontId="19" fillId="7" borderId="28" xfId="0" applyNumberFormat="1" applyFont="1" applyFill="1" applyBorder="1" applyAlignment="1">
      <alignment vertical="center"/>
    </xf>
    <xf numFmtId="0" fontId="19" fillId="7" borderId="28" xfId="0" applyFont="1" applyFill="1" applyBorder="1" applyAlignment="1">
      <alignment vertical="center" shrinkToFit="1"/>
    </xf>
    <xf numFmtId="0" fontId="19" fillId="7" borderId="33" xfId="0" applyFont="1" applyFill="1" applyBorder="1" applyAlignment="1">
      <alignment vertical="center" shrinkToFit="1"/>
    </xf>
    <xf numFmtId="49" fontId="12" fillId="0" borderId="12" xfId="0" applyNumberFormat="1" applyFont="1" applyBorder="1" applyAlignment="1">
      <alignment horizontal="center" vertical="center"/>
    </xf>
    <xf numFmtId="49" fontId="20" fillId="0" borderId="13" xfId="0" applyNumberFormat="1" applyFont="1" applyBorder="1" applyAlignment="1">
      <alignment vertical="center"/>
    </xf>
    <xf numFmtId="176" fontId="15" fillId="0" borderId="13" xfId="0" applyNumberFormat="1" applyFont="1" applyBorder="1" applyAlignment="1">
      <alignment horizontal="center" vertical="center"/>
    </xf>
    <xf numFmtId="0" fontId="15" fillId="0" borderId="13" xfId="0" applyFont="1" applyBorder="1" applyAlignment="1">
      <alignment horizontal="center" vertical="center"/>
    </xf>
    <xf numFmtId="49" fontId="19" fillId="0" borderId="13" xfId="0" applyNumberFormat="1" applyFont="1" applyBorder="1" applyAlignment="1">
      <alignment vertical="center"/>
    </xf>
    <xf numFmtId="0" fontId="19" fillId="0" borderId="13" xfId="0" applyFont="1" applyBorder="1" applyAlignment="1">
      <alignment vertical="center"/>
    </xf>
    <xf numFmtId="49" fontId="12" fillId="0" borderId="13" xfId="0" applyNumberFormat="1" applyFont="1" applyBorder="1" applyAlignment="1">
      <alignment horizontal="right" vertical="center"/>
    </xf>
    <xf numFmtId="38" fontId="15" fillId="0" borderId="13" xfId="0" applyNumberFormat="1" applyFont="1" applyBorder="1" applyAlignment="1">
      <alignment vertical="center"/>
    </xf>
    <xf numFmtId="38" fontId="23" fillId="0" borderId="13" xfId="0" applyNumberFormat="1" applyFont="1" applyBorder="1" applyAlignment="1">
      <alignment vertical="center"/>
    </xf>
    <xf numFmtId="49" fontId="12" fillId="2" borderId="13" xfId="0" applyNumberFormat="1" applyFont="1" applyFill="1" applyBorder="1" applyAlignment="1">
      <alignment horizontal="center" vertical="center"/>
    </xf>
    <xf numFmtId="0" fontId="19" fillId="2" borderId="13" xfId="0" applyFont="1" applyFill="1" applyBorder="1" applyAlignment="1">
      <alignment vertical="center"/>
    </xf>
    <xf numFmtId="176" fontId="15" fillId="2" borderId="13" xfId="0" applyNumberFormat="1" applyFont="1" applyFill="1" applyBorder="1" applyAlignment="1">
      <alignment horizontal="center" vertical="center"/>
    </xf>
    <xf numFmtId="0" fontId="15" fillId="2" borderId="13" xfId="0" applyFont="1" applyFill="1" applyBorder="1" applyAlignment="1">
      <alignment horizontal="center" vertical="center"/>
    </xf>
    <xf numFmtId="49" fontId="19" fillId="2" borderId="13" xfId="0" applyNumberFormat="1" applyFont="1" applyFill="1" applyBorder="1" applyAlignment="1">
      <alignment vertical="center"/>
    </xf>
    <xf numFmtId="0" fontId="19" fillId="2" borderId="13" xfId="0" applyFont="1" applyFill="1" applyBorder="1" applyAlignment="1">
      <alignment vertical="center" shrinkToFit="1"/>
    </xf>
    <xf numFmtId="0" fontId="19" fillId="2" borderId="29" xfId="0" applyFont="1" applyFill="1" applyBorder="1" applyAlignment="1">
      <alignment vertical="center" shrinkToFit="1"/>
    </xf>
    <xf numFmtId="0" fontId="3" fillId="0" borderId="31" xfId="11" applyBorder="1" applyAlignment="1">
      <alignment horizontal="right" vertical="center"/>
    </xf>
    <xf numFmtId="0" fontId="3" fillId="0" borderId="1" xfId="11" applyBorder="1" applyAlignment="1">
      <alignment horizontal="right" vertical="center"/>
    </xf>
    <xf numFmtId="0" fontId="3" fillId="0" borderId="4" xfId="11" applyBorder="1" applyAlignment="1">
      <alignment horizontal="left" vertical="center"/>
    </xf>
    <xf numFmtId="0" fontId="3" fillId="0" borderId="1" xfId="11" applyBorder="1" applyAlignment="1">
      <alignment horizontal="left" vertical="center"/>
    </xf>
    <xf numFmtId="0" fontId="3" fillId="0" borderId="4" xfId="11" applyBorder="1" applyAlignment="1">
      <alignment horizontal="right" vertical="center"/>
    </xf>
    <xf numFmtId="0" fontId="3" fillId="0" borderId="19" xfId="11" applyBorder="1" applyAlignment="1">
      <alignment horizontal="left" vertical="center"/>
    </xf>
    <xf numFmtId="0" fontId="3" fillId="0" borderId="19" xfId="11" applyBorder="1" applyAlignment="1">
      <alignment horizontal="right" vertical="center"/>
    </xf>
    <xf numFmtId="0" fontId="3" fillId="0" borderId="31" xfId="11" applyBorder="1" applyAlignment="1">
      <alignment horizontal="left" vertical="center"/>
    </xf>
    <xf numFmtId="182" fontId="3" fillId="0" borderId="4" xfId="11" applyNumberFormat="1" applyBorder="1" applyAlignment="1">
      <alignment horizontal="center" vertical="center"/>
    </xf>
    <xf numFmtId="182" fontId="3" fillId="0" borderId="31" xfId="11" applyNumberFormat="1" applyBorder="1" applyAlignment="1">
      <alignment horizontal="center" vertical="center"/>
    </xf>
    <xf numFmtId="182" fontId="3" fillId="0" borderId="1" xfId="11" applyNumberFormat="1" applyBorder="1" applyAlignment="1">
      <alignment horizontal="center" vertical="center"/>
    </xf>
    <xf numFmtId="0" fontId="3" fillId="0" borderId="4" xfId="11" applyBorder="1" applyAlignment="1">
      <alignment horizontal="center" vertical="center"/>
    </xf>
    <xf numFmtId="0" fontId="3" fillId="0" borderId="31" xfId="11" applyBorder="1" applyAlignment="1">
      <alignment horizontal="center" vertical="center"/>
    </xf>
    <xf numFmtId="0" fontId="3" fillId="0" borderId="1" xfId="11" applyBorder="1" applyAlignment="1">
      <alignment horizontal="center" vertical="center"/>
    </xf>
    <xf numFmtId="182" fontId="3" fillId="4" borderId="4" xfId="11" applyNumberFormat="1" applyFill="1" applyBorder="1" applyAlignment="1">
      <alignment horizontal="center" vertical="center"/>
    </xf>
    <xf numFmtId="182" fontId="3" fillId="4" borderId="31" xfId="11" applyNumberFormat="1" applyFill="1" applyBorder="1" applyAlignment="1">
      <alignment horizontal="center" vertical="center"/>
    </xf>
    <xf numFmtId="182" fontId="3" fillId="4" borderId="1" xfId="11" applyNumberFormat="1" applyFill="1" applyBorder="1" applyAlignment="1">
      <alignment horizontal="center" vertical="center"/>
    </xf>
    <xf numFmtId="0" fontId="3" fillId="4" borderId="4" xfId="11" applyFill="1" applyBorder="1" applyAlignment="1">
      <alignment horizontal="left" vertical="center" wrapText="1"/>
    </xf>
    <xf numFmtId="0" fontId="3" fillId="4" borderId="31" xfId="11" applyFill="1" applyBorder="1" applyAlignment="1">
      <alignment horizontal="left" vertical="center" wrapText="1"/>
    </xf>
    <xf numFmtId="0" fontId="3" fillId="4" borderId="1" xfId="11" applyFill="1" applyBorder="1" applyAlignment="1">
      <alignment horizontal="left" vertical="center" wrapText="1"/>
    </xf>
    <xf numFmtId="0" fontId="3" fillId="4" borderId="19" xfId="11" applyFill="1" applyBorder="1" applyAlignment="1">
      <alignment horizontal="left" vertical="center"/>
    </xf>
    <xf numFmtId="0" fontId="3" fillId="4" borderId="19" xfId="11" applyFill="1" applyBorder="1" applyAlignment="1">
      <alignment horizontal="right" vertical="center"/>
    </xf>
    <xf numFmtId="0" fontId="3" fillId="0" borderId="4" xfId="11" applyBorder="1" applyAlignment="1">
      <alignment horizontal="left" vertical="center" wrapText="1"/>
    </xf>
    <xf numFmtId="0" fontId="3" fillId="0" borderId="31" xfId="11" applyBorder="1" applyAlignment="1">
      <alignment horizontal="left" vertical="center" wrapText="1"/>
    </xf>
    <xf numFmtId="0" fontId="3" fillId="0" borderId="1" xfId="11" applyBorder="1" applyAlignment="1">
      <alignment horizontal="left" vertical="center" wrapText="1"/>
    </xf>
    <xf numFmtId="0" fontId="32" fillId="4" borderId="19" xfId="11" applyFont="1" applyFill="1" applyBorder="1" applyAlignment="1">
      <alignment horizontal="left" vertical="center" wrapText="1"/>
    </xf>
    <xf numFmtId="0" fontId="33" fillId="4" borderId="19" xfId="11" applyFont="1" applyFill="1" applyBorder="1" applyAlignment="1">
      <alignment horizontal="left" vertical="center"/>
    </xf>
    <xf numFmtId="0" fontId="3" fillId="0" borderId="4" xfId="11" applyBorder="1" applyAlignment="1">
      <alignment horizontal="center" vertical="center" wrapText="1"/>
    </xf>
    <xf numFmtId="0" fontId="3" fillId="0" borderId="31" xfId="11" applyBorder="1" applyAlignment="1">
      <alignment horizontal="center" vertical="center" wrapText="1"/>
    </xf>
    <xf numFmtId="0" fontId="3" fillId="0" borderId="1" xfId="11" applyBorder="1" applyAlignment="1">
      <alignment horizontal="center" vertical="center" wrapText="1"/>
    </xf>
    <xf numFmtId="0" fontId="34" fillId="4" borderId="19" xfId="11" applyFont="1" applyFill="1" applyBorder="1" applyAlignment="1">
      <alignment horizontal="left" vertical="center" wrapText="1"/>
    </xf>
    <xf numFmtId="0" fontId="35" fillId="4" borderId="19" xfId="11" applyFont="1" applyFill="1" applyBorder="1" applyAlignment="1">
      <alignment horizontal="left" vertical="center" wrapText="1"/>
    </xf>
    <xf numFmtId="0" fontId="3" fillId="0" borderId="50" xfId="11" applyBorder="1" applyAlignment="1">
      <alignment horizontal="left" vertical="center"/>
    </xf>
    <xf numFmtId="0" fontId="3" fillId="0" borderId="2" xfId="11" applyBorder="1" applyAlignment="1">
      <alignment horizontal="left" vertical="center"/>
    </xf>
    <xf numFmtId="0" fontId="3" fillId="0" borderId="3" xfId="11" applyBorder="1" applyAlignment="1">
      <alignment horizontal="left" vertical="center"/>
    </xf>
    <xf numFmtId="0" fontId="3" fillId="0" borderId="15" xfId="11" applyBorder="1" applyAlignment="1">
      <alignment horizontal="left" vertical="center"/>
    </xf>
    <xf numFmtId="0" fontId="3" fillId="0" borderId="16" xfId="11" applyBorder="1" applyAlignment="1">
      <alignment horizontal="left" vertical="center"/>
    </xf>
  </cellXfs>
  <cellStyles count="15">
    <cellStyle name="桁区切り" xfId="1" builtinId="6"/>
    <cellStyle name="桁区切り 2" xfId="3" xr:uid="{00000000-0005-0000-0000-000001000000}"/>
    <cellStyle name="標準" xfId="0" builtinId="0"/>
    <cellStyle name="標準 2" xfId="2" xr:uid="{00000000-0005-0000-0000-000004000000}"/>
    <cellStyle name="標準 2 2" xfId="14" xr:uid="{E0266B04-4EFA-4A55-8484-483FFDE5ACB7}"/>
    <cellStyle name="標準 3" xfId="4" xr:uid="{00000000-0005-0000-0000-000005000000}"/>
    <cellStyle name="標準 3 2" xfId="5" xr:uid="{00000000-0005-0000-0000-000006000000}"/>
    <cellStyle name="標準 3 2 2" xfId="6" xr:uid="{00000000-0005-0000-0000-000007000000}"/>
    <cellStyle name="標準 3 2 3" xfId="7" xr:uid="{00000000-0005-0000-0000-000008000000}"/>
    <cellStyle name="標準 3 2 3 2" xfId="8" xr:uid="{00C81E5B-0E55-461E-B751-3E7D0CEF1575}"/>
    <cellStyle name="標準 3 2 3 2 2" xfId="9" xr:uid="{CBDDE3C5-C893-41C0-89B2-E4C699503E5B}"/>
    <cellStyle name="標準 3 2 3 2 2 2" xfId="10" xr:uid="{18A412C2-3046-403F-9874-2AB0C7FBF28B}"/>
    <cellStyle name="標準 3 2 3 2 2 2 2" xfId="11" xr:uid="{3907E9FD-25E0-40E8-9520-39EB81ADB388}"/>
    <cellStyle name="標準 4" xfId="12" xr:uid="{EBC30E2B-6B89-4B67-9A0A-D0C352B3CA0D}"/>
    <cellStyle name="標準 5" xfId="13" xr:uid="{7635D6C5-0A8E-44AF-81D5-3D8BEF35BF2A}"/>
  </cellStyles>
  <dxfs count="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F8F9FA"/>
          <bgColor rgb="FFF8F9FA"/>
        </patternFill>
      </fill>
    </dxf>
    <dxf>
      <fill>
        <patternFill patternType="solid">
          <fgColor rgb="FFFFFFFF"/>
          <bgColor rgb="FFFFFFFF"/>
        </patternFill>
      </fill>
    </dxf>
    <dxf>
      <fill>
        <patternFill patternType="solid">
          <fgColor rgb="FF356854"/>
          <bgColor rgb="FF356854"/>
        </patternFill>
      </fill>
    </dxf>
  </dxfs>
  <tableStyles count="1" defaultTableStyle="TableStyleMedium9" defaultPivotStyle="PivotStyleLight16">
    <tableStyle name="シート1-style" pivot="0" count="3" xr9:uid="{68D4D60D-787E-44DA-A739-F5DEFE0D8DAA}">
      <tableStyleElement type="headerRow" dxfId="32"/>
      <tableStyleElement type="firstRowStripe" dxfId="31"/>
      <tableStyleElement type="secondRowStripe" dxfId="30"/>
    </tableStyle>
  </tableStyles>
  <colors>
    <mruColors>
      <color rgb="FFCCFFCC"/>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17</xdr:col>
          <xdr:colOff>10583</xdr:colOff>
          <xdr:row>3</xdr:row>
          <xdr:rowOff>9525</xdr:rowOff>
        </xdr:to>
        <xdr:pic>
          <xdr:nvPicPr>
            <xdr:cNvPr id="3" name="図 2">
              <a:extLst>
                <a:ext uri="{FF2B5EF4-FFF2-40B4-BE49-F238E27FC236}">
                  <a16:creationId xmlns:a16="http://schemas.microsoft.com/office/drawing/2014/main" id="{F514982A-F975-5156-1351-C367FFB5795D}"/>
                </a:ext>
              </a:extLst>
            </xdr:cNvPr>
            <xdr:cNvPicPr>
              <a:picLocks noChangeAspect="1" noChangeArrowheads="1"/>
              <a:extLst>
                <a:ext uri="{84589F7E-364E-4C9E-8A38-B11213B215E9}">
                  <a14:cameraTool cellRange="表紙!$B$2:$J$3" spid="_x0000_s7647"/>
                </a:ext>
              </a:extLst>
            </xdr:cNvPicPr>
          </xdr:nvPicPr>
          <xdr:blipFill>
            <a:blip xmlns:r="http://schemas.openxmlformats.org/officeDocument/2006/relationships" r:embed="rId1"/>
            <a:srcRect/>
            <a:stretch>
              <a:fillRect/>
            </a:stretch>
          </xdr:blipFill>
          <xdr:spPr bwMode="auto">
            <a:xfrm>
              <a:off x="0" y="0"/>
              <a:ext cx="10519833" cy="5810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180975</xdr:colOff>
          <xdr:row>3</xdr:row>
          <xdr:rowOff>9525</xdr:rowOff>
        </xdr:to>
        <xdr:pic>
          <xdr:nvPicPr>
            <xdr:cNvPr id="1133" name="Picture 13">
              <a:extLst>
                <a:ext uri="{FF2B5EF4-FFF2-40B4-BE49-F238E27FC236}">
                  <a16:creationId xmlns:a16="http://schemas.microsoft.com/office/drawing/2014/main" id="{00000000-0008-0000-0200-00006D040000}"/>
                </a:ext>
              </a:extLst>
            </xdr:cNvPr>
            <xdr:cNvPicPr>
              <a:picLocks noChangeAspect="1" noChangeArrowheads="1"/>
              <a:extLst>
                <a:ext uri="{84589F7E-364E-4C9E-8A38-B11213B215E9}">
                  <a14:cameraTool cellRange="表紙!$B$2:$J$3" spid="_x0000_s1513"/>
                </a:ext>
              </a:extLst>
            </xdr:cNvPicPr>
          </xdr:nvPicPr>
          <xdr:blipFill>
            <a:blip xmlns:r="http://schemas.openxmlformats.org/officeDocument/2006/relationships" r:embed="rId1"/>
            <a:srcRect/>
            <a:stretch>
              <a:fillRect/>
            </a:stretch>
          </xdr:blipFill>
          <xdr:spPr bwMode="auto">
            <a:xfrm>
              <a:off x="0" y="0"/>
              <a:ext cx="9963150" cy="5810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180975</xdr:colOff>
          <xdr:row>3</xdr:row>
          <xdr:rowOff>9525</xdr:rowOff>
        </xdr:to>
        <xdr:pic>
          <xdr:nvPicPr>
            <xdr:cNvPr id="3169" name="Picture 1">
              <a:extLst>
                <a:ext uri="{FF2B5EF4-FFF2-40B4-BE49-F238E27FC236}">
                  <a16:creationId xmlns:a16="http://schemas.microsoft.com/office/drawing/2014/main" id="{00000000-0008-0000-0300-0000610C0000}"/>
                </a:ext>
              </a:extLst>
            </xdr:cNvPr>
            <xdr:cNvPicPr>
              <a:picLocks noChangeAspect="1" noChangeArrowheads="1"/>
              <a:extLst>
                <a:ext uri="{84589F7E-364E-4C9E-8A38-B11213B215E9}">
                  <a14:cameraTool cellRange="表紙!$B$2:$J$3" spid="_x0000_s3549"/>
                </a:ext>
              </a:extLst>
            </xdr:cNvPicPr>
          </xdr:nvPicPr>
          <xdr:blipFill>
            <a:blip xmlns:r="http://schemas.openxmlformats.org/officeDocument/2006/relationships" r:embed="rId1"/>
            <a:srcRect/>
            <a:stretch>
              <a:fillRect/>
            </a:stretch>
          </xdr:blipFill>
          <xdr:spPr bwMode="auto">
            <a:xfrm>
              <a:off x="0" y="0"/>
              <a:ext cx="9963150" cy="5810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180975</xdr:colOff>
          <xdr:row>3</xdr:row>
          <xdr:rowOff>9525</xdr:rowOff>
        </xdr:to>
        <xdr:pic>
          <xdr:nvPicPr>
            <xdr:cNvPr id="4193" name="Picture 1">
              <a:extLst>
                <a:ext uri="{FF2B5EF4-FFF2-40B4-BE49-F238E27FC236}">
                  <a16:creationId xmlns:a16="http://schemas.microsoft.com/office/drawing/2014/main" id="{00000000-0008-0000-0400-000061100000}"/>
                </a:ext>
              </a:extLst>
            </xdr:cNvPr>
            <xdr:cNvPicPr>
              <a:picLocks noChangeAspect="1" noChangeArrowheads="1"/>
              <a:extLst>
                <a:ext uri="{84589F7E-364E-4C9E-8A38-B11213B215E9}">
                  <a14:cameraTool cellRange="表紙!$B$2:$J$3" spid="_x0000_s4573"/>
                </a:ext>
              </a:extLst>
            </xdr:cNvPicPr>
          </xdr:nvPicPr>
          <xdr:blipFill>
            <a:blip xmlns:r="http://schemas.openxmlformats.org/officeDocument/2006/relationships" r:embed="rId1"/>
            <a:srcRect/>
            <a:stretch>
              <a:fillRect/>
            </a:stretch>
          </xdr:blipFill>
          <xdr:spPr bwMode="auto">
            <a:xfrm>
              <a:off x="0" y="0"/>
              <a:ext cx="9963150" cy="5810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180975</xdr:colOff>
          <xdr:row>3</xdr:row>
          <xdr:rowOff>9525</xdr:rowOff>
        </xdr:to>
        <xdr:pic>
          <xdr:nvPicPr>
            <xdr:cNvPr id="5217" name="Picture 1">
              <a:extLst>
                <a:ext uri="{FF2B5EF4-FFF2-40B4-BE49-F238E27FC236}">
                  <a16:creationId xmlns:a16="http://schemas.microsoft.com/office/drawing/2014/main" id="{00000000-0008-0000-0500-000061140000}"/>
                </a:ext>
              </a:extLst>
            </xdr:cNvPr>
            <xdr:cNvPicPr>
              <a:picLocks noChangeAspect="1" noChangeArrowheads="1"/>
              <a:extLst>
                <a:ext uri="{84589F7E-364E-4C9E-8A38-B11213B215E9}">
                  <a14:cameraTool cellRange="表紙!$B$2:$J$3" spid="_x0000_s5597"/>
                </a:ext>
              </a:extLst>
            </xdr:cNvPicPr>
          </xdr:nvPicPr>
          <xdr:blipFill>
            <a:blip xmlns:r="http://schemas.openxmlformats.org/officeDocument/2006/relationships" r:embed="rId1"/>
            <a:srcRect/>
            <a:stretch>
              <a:fillRect/>
            </a:stretch>
          </xdr:blipFill>
          <xdr:spPr bwMode="auto">
            <a:xfrm>
              <a:off x="0" y="0"/>
              <a:ext cx="9963150" cy="5810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171450</xdr:colOff>
          <xdr:row>3</xdr:row>
          <xdr:rowOff>0</xdr:rowOff>
        </xdr:to>
        <xdr:pic>
          <xdr:nvPicPr>
            <xdr:cNvPr id="6241" name="Picture 1">
              <a:extLst>
                <a:ext uri="{FF2B5EF4-FFF2-40B4-BE49-F238E27FC236}">
                  <a16:creationId xmlns:a16="http://schemas.microsoft.com/office/drawing/2014/main" id="{00000000-0008-0000-0600-000061180000}"/>
                </a:ext>
              </a:extLst>
            </xdr:cNvPr>
            <xdr:cNvPicPr>
              <a:picLocks noChangeAspect="1" noChangeArrowheads="1"/>
              <a:extLst>
                <a:ext uri="{84589F7E-364E-4C9E-8A38-B11213B215E9}">
                  <a14:cameraTool cellRange="表紙!$B$2:$J$3" spid="_x0000_s6621"/>
                </a:ext>
              </a:extLst>
            </xdr:cNvPicPr>
          </xdr:nvPicPr>
          <xdr:blipFill>
            <a:blip xmlns:r="http://schemas.openxmlformats.org/officeDocument/2006/relationships" r:embed="rId1"/>
            <a:srcRect/>
            <a:stretch>
              <a:fillRect/>
            </a:stretch>
          </xdr:blipFill>
          <xdr:spPr bwMode="auto">
            <a:xfrm>
              <a:off x="0" y="0"/>
              <a:ext cx="9953625"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16</xdr:col>
          <xdr:colOff>11906</xdr:colOff>
          <xdr:row>3</xdr:row>
          <xdr:rowOff>0</xdr:rowOff>
        </xdr:to>
        <xdr:pic>
          <xdr:nvPicPr>
            <xdr:cNvPr id="2" name="図 1">
              <a:extLst>
                <a:ext uri="{FF2B5EF4-FFF2-40B4-BE49-F238E27FC236}">
                  <a16:creationId xmlns:a16="http://schemas.microsoft.com/office/drawing/2014/main" id="{D46048C4-CA49-476C-8FDF-C6348DBD9EE4}"/>
                </a:ext>
              </a:extLst>
            </xdr:cNvPr>
            <xdr:cNvPicPr>
              <a:picLocks noChangeAspect="1" noChangeArrowheads="1"/>
              <a:extLst>
                <a:ext uri="{84589F7E-364E-4C9E-8A38-B11213B215E9}">
                  <a14:cameraTool cellRange="表紙!$B$2:$J$3" spid="_x0000_s13338"/>
                </a:ext>
              </a:extLst>
            </xdr:cNvPicPr>
          </xdr:nvPicPr>
          <xdr:blipFill>
            <a:blip xmlns:r="http://schemas.openxmlformats.org/officeDocument/2006/relationships" r:embed="rId1"/>
            <a:srcRect/>
            <a:stretch>
              <a:fillRect/>
            </a:stretch>
          </xdr:blipFill>
          <xdr:spPr bwMode="auto">
            <a:xfrm>
              <a:off x="0" y="0"/>
              <a:ext cx="9953625"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12481;&#12521;&#12471;&#32013;&#26399;&#34920;\2016&#24180;\28&#20853;&#24235;&#30476;15&#12539;2&#12539;5(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
      <sheetName val="【　新聞折込広告基準　】"/>
      <sheetName val="市郡別部数"/>
      <sheetName val="提案表紙"/>
      <sheetName val="尼崎市"/>
      <sheetName val="伊丹・川西"/>
      <sheetName val="宝塚・芦屋"/>
      <sheetName val="西宮"/>
      <sheetName val="東灘・灘"/>
      <sheetName val="中央・兵庫"/>
      <sheetName val="北・長田"/>
      <sheetName val="須磨・垂水"/>
      <sheetName val="西区・明石"/>
      <sheetName val="加古川・高砂"/>
      <sheetName val="三木"/>
      <sheetName val="小・加・西・多・加"/>
      <sheetName val="三田"/>
      <sheetName val="篠山・丹波"/>
      <sheetName val="姫路"/>
      <sheetName val="竜・相・赤・佐"/>
      <sheetName val="神・宍"/>
      <sheetName val="朝・養・美"/>
      <sheetName val="豊岡"/>
      <sheetName val="淡・洲・南あわじ"/>
      <sheetName val="日経(阪神）"/>
      <sheetName val="日経 (神戸・明石・三田)"/>
      <sheetName val="日経（ 東播・三木・北播・姫路・西播・神崎）"/>
    </sheetNames>
    <sheetDataSet>
      <sheetData sheetId="0"/>
      <sheetData sheetId="1"/>
      <sheetData sheetId="2"/>
      <sheetData sheetId="3"/>
      <sheetData sheetId="4">
        <row r="40">
          <cell r="AE40">
            <v>148200</v>
          </cell>
        </row>
        <row r="41">
          <cell r="AE41">
            <v>0</v>
          </cell>
        </row>
      </sheetData>
      <sheetData sheetId="5">
        <row r="24">
          <cell r="AE24">
            <v>60850</v>
          </cell>
        </row>
        <row r="25">
          <cell r="AE25">
            <v>0</v>
          </cell>
        </row>
        <row r="39">
          <cell r="AE39">
            <v>59950</v>
          </cell>
        </row>
        <row r="40">
          <cell r="AE40">
            <v>0</v>
          </cell>
        </row>
      </sheetData>
      <sheetData sheetId="6">
        <row r="23">
          <cell r="AE23">
            <v>69400</v>
          </cell>
        </row>
        <row r="24">
          <cell r="AE24">
            <v>0</v>
          </cell>
        </row>
        <row r="33">
          <cell r="AE33">
            <v>28950</v>
          </cell>
        </row>
        <row r="34">
          <cell r="AE34">
            <v>0</v>
          </cell>
        </row>
        <row r="39">
          <cell r="AE39">
            <v>3500</v>
          </cell>
        </row>
        <row r="40">
          <cell r="AE40">
            <v>0</v>
          </cell>
        </row>
      </sheetData>
      <sheetData sheetId="7">
        <row r="39">
          <cell r="AE39">
            <v>135700</v>
          </cell>
        </row>
      </sheetData>
      <sheetData sheetId="8">
        <row r="23">
          <cell r="AE23">
            <v>69100</v>
          </cell>
        </row>
        <row r="24">
          <cell r="AE24">
            <v>0</v>
          </cell>
        </row>
        <row r="37">
          <cell r="AE37">
            <v>42050</v>
          </cell>
        </row>
        <row r="38">
          <cell r="AE38">
            <v>0</v>
          </cell>
        </row>
      </sheetData>
      <sheetData sheetId="9">
        <row r="24">
          <cell r="AE24">
            <v>36950</v>
          </cell>
        </row>
        <row r="39">
          <cell r="AE39">
            <v>36450</v>
          </cell>
        </row>
      </sheetData>
      <sheetData sheetId="10">
        <row r="24">
          <cell r="AE24">
            <v>72700</v>
          </cell>
        </row>
        <row r="39">
          <cell r="AE39">
            <v>30350</v>
          </cell>
        </row>
      </sheetData>
      <sheetData sheetId="11">
        <row r="24">
          <cell r="AE24">
            <v>58600</v>
          </cell>
        </row>
        <row r="25">
          <cell r="AE25">
            <v>0</v>
          </cell>
        </row>
        <row r="39">
          <cell r="AE39">
            <v>78000</v>
          </cell>
        </row>
        <row r="40">
          <cell r="AE40">
            <v>0</v>
          </cell>
        </row>
      </sheetData>
      <sheetData sheetId="12">
        <row r="24">
          <cell r="AE24">
            <v>72500</v>
          </cell>
        </row>
        <row r="25">
          <cell r="AE25">
            <v>0</v>
          </cell>
        </row>
        <row r="41">
          <cell r="AE41">
            <v>99350</v>
          </cell>
        </row>
        <row r="42">
          <cell r="AE42">
            <v>0</v>
          </cell>
        </row>
      </sheetData>
      <sheetData sheetId="13">
        <row r="27">
          <cell r="AE27">
            <v>120050</v>
          </cell>
        </row>
        <row r="28">
          <cell r="AE28">
            <v>0</v>
          </cell>
        </row>
        <row r="37">
          <cell r="AE37">
            <v>27000</v>
          </cell>
        </row>
        <row r="38">
          <cell r="AE38">
            <v>0</v>
          </cell>
        </row>
      </sheetData>
      <sheetData sheetId="14">
        <row r="20">
          <cell r="AE20">
            <v>29050</v>
          </cell>
        </row>
        <row r="21">
          <cell r="AE21">
            <v>0</v>
          </cell>
        </row>
      </sheetData>
      <sheetData sheetId="15">
        <row r="16">
          <cell r="AE16">
            <v>15400</v>
          </cell>
        </row>
        <row r="17">
          <cell r="AE17">
            <v>0</v>
          </cell>
        </row>
        <row r="22">
          <cell r="AE22">
            <v>12350</v>
          </cell>
        </row>
        <row r="23">
          <cell r="AE23">
            <v>0</v>
          </cell>
        </row>
        <row r="27">
          <cell r="AE27">
            <v>13900</v>
          </cell>
        </row>
        <row r="28">
          <cell r="AE28">
            <v>0</v>
          </cell>
        </row>
        <row r="34">
          <cell r="AE34">
            <v>6250</v>
          </cell>
        </row>
        <row r="35">
          <cell r="AE35">
            <v>0</v>
          </cell>
        </row>
        <row r="40">
          <cell r="AE40">
            <v>14700</v>
          </cell>
        </row>
        <row r="41">
          <cell r="AE41">
            <v>0</v>
          </cell>
        </row>
      </sheetData>
      <sheetData sheetId="16">
        <row r="24">
          <cell r="AE24">
            <v>36500</v>
          </cell>
        </row>
        <row r="25">
          <cell r="AE25">
            <v>0</v>
          </cell>
        </row>
      </sheetData>
      <sheetData sheetId="17">
        <row r="24">
          <cell r="AE24">
            <v>16050</v>
          </cell>
        </row>
        <row r="39">
          <cell r="AE39">
            <v>24050</v>
          </cell>
        </row>
      </sheetData>
      <sheetData sheetId="18">
        <row r="41">
          <cell r="AE41">
            <v>195900</v>
          </cell>
        </row>
        <row r="42">
          <cell r="AE42">
            <v>0</v>
          </cell>
        </row>
      </sheetData>
      <sheetData sheetId="19">
        <row r="18">
          <cell r="AE18">
            <v>23000</v>
          </cell>
        </row>
        <row r="19">
          <cell r="AE19">
            <v>0</v>
          </cell>
        </row>
        <row r="24">
          <cell r="AE24">
            <v>11650</v>
          </cell>
        </row>
        <row r="25">
          <cell r="AE25">
            <v>0</v>
          </cell>
        </row>
        <row r="31">
          <cell r="AE31">
            <v>23700</v>
          </cell>
        </row>
        <row r="32">
          <cell r="AE32">
            <v>0</v>
          </cell>
        </row>
        <row r="39">
          <cell r="AE39">
            <v>5050</v>
          </cell>
        </row>
        <row r="40">
          <cell r="AE40">
            <v>0</v>
          </cell>
        </row>
      </sheetData>
      <sheetData sheetId="20">
        <row r="24">
          <cell r="AE24">
            <v>14450</v>
          </cell>
        </row>
        <row r="25">
          <cell r="AE25">
            <v>0</v>
          </cell>
        </row>
        <row r="31">
          <cell r="AE31">
            <v>14300</v>
          </cell>
        </row>
        <row r="32">
          <cell r="AE32">
            <v>0</v>
          </cell>
        </row>
      </sheetData>
      <sheetData sheetId="21">
        <row r="20">
          <cell r="AE20">
            <v>11800</v>
          </cell>
        </row>
        <row r="31">
          <cell r="AE31">
            <v>10700</v>
          </cell>
        </row>
        <row r="45">
          <cell r="AE45">
            <v>8200</v>
          </cell>
        </row>
      </sheetData>
      <sheetData sheetId="22">
        <row r="25">
          <cell r="AE25">
            <v>33500</v>
          </cell>
        </row>
        <row r="26">
          <cell r="AE26">
            <v>0</v>
          </cell>
        </row>
      </sheetData>
      <sheetData sheetId="23">
        <row r="21">
          <cell r="AE21">
            <v>15300</v>
          </cell>
        </row>
        <row r="22">
          <cell r="AE22">
            <v>0</v>
          </cell>
        </row>
        <row r="27">
          <cell r="AE27">
            <v>17550</v>
          </cell>
        </row>
        <row r="28">
          <cell r="AE28">
            <v>0</v>
          </cell>
        </row>
        <row r="39">
          <cell r="AE39">
            <v>18050</v>
          </cell>
        </row>
        <row r="40">
          <cell r="AE40">
            <v>0</v>
          </cell>
        </row>
      </sheetData>
      <sheetData sheetId="24"/>
      <sheetData sheetId="25"/>
      <sheetData sheetId="2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2"/>
  <sheetViews>
    <sheetView tabSelected="1" zoomScaleNormal="100" workbookViewId="0">
      <selection activeCell="B3" sqref="B3"/>
    </sheetView>
  </sheetViews>
  <sheetFormatPr defaultRowHeight="13.5" x14ac:dyDescent="0.15"/>
  <cols>
    <col min="1" max="1" width="4.625" style="15" customWidth="1"/>
    <col min="2" max="3" width="22.625" style="15" customWidth="1"/>
    <col min="4" max="5" width="18.625" style="15" customWidth="1"/>
    <col min="6" max="6" width="9.625" style="15" customWidth="1"/>
    <col min="7" max="7" width="12.625" style="15" customWidth="1"/>
    <col min="8" max="8" width="5.625" style="15" customWidth="1"/>
    <col min="9" max="9" width="9.625" style="15" customWidth="1"/>
    <col min="10" max="10" width="10.625" style="15" customWidth="1"/>
    <col min="11" max="11" width="4.625" style="15" customWidth="1"/>
    <col min="12" max="12" width="8.5" style="15" customWidth="1"/>
    <col min="13" max="16384" width="9" style="15"/>
  </cols>
  <sheetData>
    <row r="1" spans="1:11" ht="30" customHeight="1" x14ac:dyDescent="0.15">
      <c r="A1" s="14"/>
      <c r="B1" s="33" t="s">
        <v>180</v>
      </c>
      <c r="C1" s="14"/>
      <c r="D1" s="14"/>
      <c r="E1" s="14"/>
      <c r="F1" s="14"/>
      <c r="G1" s="14"/>
      <c r="H1" s="14"/>
      <c r="I1" s="14"/>
      <c r="J1" s="166" t="s">
        <v>225</v>
      </c>
      <c r="K1" s="14"/>
    </row>
    <row r="2" spans="1:11" s="6" customFormat="1" ht="15" customHeight="1" x14ac:dyDescent="0.15">
      <c r="A2" s="16"/>
      <c r="B2" s="17" t="s">
        <v>42</v>
      </c>
      <c r="C2" s="18" t="s">
        <v>43</v>
      </c>
      <c r="D2" s="18" t="s">
        <v>44</v>
      </c>
      <c r="E2" s="18" t="s">
        <v>45</v>
      </c>
      <c r="F2" s="18" t="s">
        <v>46</v>
      </c>
      <c r="G2" s="19" t="s">
        <v>47</v>
      </c>
      <c r="H2" s="20" t="s">
        <v>48</v>
      </c>
      <c r="I2" s="18" t="s">
        <v>49</v>
      </c>
      <c r="J2" s="21" t="s">
        <v>50</v>
      </c>
      <c r="K2" s="16"/>
    </row>
    <row r="3" spans="1:11" s="23" customFormat="1" ht="30" customHeight="1" x14ac:dyDescent="0.15">
      <c r="A3" s="22"/>
      <c r="B3" s="244"/>
      <c r="C3" s="305"/>
      <c r="D3" s="32"/>
      <c r="E3" s="32"/>
      <c r="F3" s="32"/>
      <c r="G3" s="140"/>
      <c r="H3" s="141"/>
      <c r="I3" s="142"/>
      <c r="J3" s="143"/>
      <c r="K3" s="22"/>
    </row>
    <row r="4" spans="1:11" ht="15" customHeight="1" x14ac:dyDescent="0.15">
      <c r="A4" s="14"/>
      <c r="B4" s="14"/>
      <c r="C4" s="14"/>
      <c r="D4" s="14"/>
      <c r="E4" s="14"/>
      <c r="F4" s="14"/>
      <c r="G4" s="14"/>
      <c r="H4" s="14"/>
      <c r="I4" s="14"/>
      <c r="J4" s="14"/>
      <c r="K4" s="14"/>
    </row>
    <row r="5" spans="1:11" ht="15" customHeight="1" x14ac:dyDescent="0.15">
      <c r="A5" s="14"/>
      <c r="B5" s="14" t="s">
        <v>51</v>
      </c>
      <c r="C5" s="14"/>
      <c r="D5" s="14"/>
      <c r="E5" s="14"/>
      <c r="F5" s="14"/>
      <c r="G5" s="14"/>
      <c r="H5" s="14"/>
      <c r="I5" s="14"/>
      <c r="J5" s="14"/>
      <c r="K5" s="14"/>
    </row>
    <row r="6" spans="1:11" ht="17.100000000000001" customHeight="1" x14ac:dyDescent="0.15">
      <c r="A6" s="14"/>
      <c r="B6" s="24"/>
      <c r="C6" s="25"/>
      <c r="D6" s="25"/>
      <c r="E6" s="25"/>
      <c r="F6" s="25"/>
      <c r="G6" s="25"/>
      <c r="H6" s="25"/>
      <c r="I6" s="25"/>
      <c r="J6" s="25"/>
      <c r="K6" s="26"/>
    </row>
    <row r="7" spans="1:11" ht="17.100000000000001" customHeight="1" x14ac:dyDescent="0.15">
      <c r="A7" s="14"/>
      <c r="B7" s="27"/>
      <c r="C7" s="28"/>
      <c r="D7" s="28"/>
      <c r="E7" s="28"/>
      <c r="F7" s="28"/>
      <c r="G7" s="28"/>
      <c r="H7" s="28"/>
      <c r="I7" s="28"/>
      <c r="J7" s="28"/>
      <c r="K7" s="26"/>
    </row>
    <row r="8" spans="1:11" ht="17.100000000000001" customHeight="1" x14ac:dyDescent="0.15">
      <c r="A8" s="14"/>
      <c r="B8" s="29"/>
      <c r="C8" s="30"/>
      <c r="D8" s="30"/>
      <c r="E8" s="30"/>
      <c r="F8" s="30"/>
      <c r="G8" s="30"/>
      <c r="H8" s="30"/>
      <c r="I8" s="30"/>
      <c r="J8" s="30"/>
      <c r="K8" s="26"/>
    </row>
    <row r="9" spans="1:11" ht="15.95" customHeight="1" x14ac:dyDescent="0.15">
      <c r="A9" s="14"/>
      <c r="B9" s="14"/>
      <c r="C9" s="14"/>
      <c r="D9" s="14"/>
      <c r="E9" s="14"/>
      <c r="F9" s="14"/>
      <c r="G9" s="14"/>
      <c r="H9" s="14"/>
      <c r="I9" s="14"/>
      <c r="J9" s="14"/>
      <c r="K9" s="14"/>
    </row>
    <row r="10" spans="1:11" ht="15.95" customHeight="1" x14ac:dyDescent="0.15">
      <c r="A10" s="14"/>
      <c r="B10" s="14"/>
      <c r="C10" s="14"/>
      <c r="D10" s="14"/>
      <c r="E10" s="14"/>
      <c r="F10" s="14"/>
      <c r="G10" s="14"/>
      <c r="H10" s="14"/>
      <c r="I10" s="14"/>
      <c r="J10" s="14"/>
      <c r="K10" s="14"/>
    </row>
    <row r="11" spans="1:11" ht="15.95" customHeight="1" x14ac:dyDescent="0.15">
      <c r="A11" s="14"/>
      <c r="B11" s="22" t="s">
        <v>52</v>
      </c>
      <c r="C11" s="14"/>
      <c r="D11" s="14"/>
      <c r="E11" s="14"/>
      <c r="F11" s="14"/>
      <c r="G11" s="14"/>
      <c r="H11" s="14"/>
      <c r="I11" s="14"/>
      <c r="J11" s="14"/>
      <c r="K11" s="14"/>
    </row>
    <row r="12" spans="1:11" ht="15.95" customHeight="1" x14ac:dyDescent="0.15">
      <c r="A12" s="14"/>
      <c r="B12" s="31" t="s">
        <v>158</v>
      </c>
      <c r="C12" s="14"/>
      <c r="D12" s="14"/>
      <c r="E12" s="14"/>
      <c r="F12" s="14"/>
      <c r="G12" s="14"/>
      <c r="H12" s="14"/>
      <c r="I12" s="14"/>
      <c r="J12" s="14"/>
      <c r="K12" s="14"/>
    </row>
    <row r="13" spans="1:11" ht="15.95" customHeight="1" x14ac:dyDescent="0.15">
      <c r="A13" s="14"/>
      <c r="B13" s="31" t="s">
        <v>159</v>
      </c>
      <c r="C13" s="14"/>
      <c r="D13" s="14"/>
      <c r="E13" s="14"/>
      <c r="F13" s="14"/>
      <c r="G13" s="14"/>
      <c r="H13" s="14"/>
      <c r="I13" s="14"/>
      <c r="J13" s="14"/>
      <c r="K13" s="14"/>
    </row>
    <row r="14" spans="1:11" ht="15.95" customHeight="1" x14ac:dyDescent="0.15">
      <c r="A14" s="14"/>
      <c r="B14" s="31" t="s">
        <v>176</v>
      </c>
      <c r="C14" s="14"/>
      <c r="D14" s="14"/>
      <c r="E14" s="14"/>
      <c r="F14" s="14"/>
      <c r="G14" s="14"/>
      <c r="H14" s="14"/>
      <c r="I14" s="14"/>
      <c r="J14" s="14"/>
      <c r="K14" s="14"/>
    </row>
    <row r="15" spans="1:11" ht="15.95" customHeight="1" x14ac:dyDescent="0.15">
      <c r="A15" s="14"/>
      <c r="B15" s="31" t="s">
        <v>177</v>
      </c>
      <c r="C15" s="14"/>
      <c r="D15" s="14"/>
      <c r="E15" s="14"/>
      <c r="F15" s="14"/>
      <c r="G15" s="14"/>
      <c r="H15" s="14"/>
      <c r="I15" s="14"/>
      <c r="J15" s="14"/>
      <c r="K15" s="14"/>
    </row>
    <row r="16" spans="1:11" ht="15.95" customHeight="1" x14ac:dyDescent="0.15">
      <c r="A16" s="14"/>
      <c r="B16" s="31" t="s">
        <v>53</v>
      </c>
      <c r="C16" s="14"/>
      <c r="D16" s="14"/>
      <c r="E16" s="14"/>
      <c r="F16" s="14"/>
      <c r="G16" s="14"/>
      <c r="H16" s="14"/>
      <c r="I16" s="14"/>
      <c r="J16" s="14"/>
      <c r="K16" s="14"/>
    </row>
    <row r="17" spans="1:11" ht="15.95" customHeight="1" x14ac:dyDescent="0.15">
      <c r="A17" s="14"/>
      <c r="B17" s="31" t="s">
        <v>54</v>
      </c>
      <c r="C17" s="14"/>
      <c r="D17" s="14"/>
      <c r="E17" s="14"/>
      <c r="F17" s="14"/>
      <c r="G17" s="14"/>
      <c r="H17" s="14"/>
      <c r="I17" s="14"/>
      <c r="J17" s="14"/>
      <c r="K17" s="14"/>
    </row>
    <row r="18" spans="1:11" ht="15.95" customHeight="1" x14ac:dyDescent="0.15">
      <c r="A18" s="14"/>
      <c r="B18" s="31" t="s">
        <v>55</v>
      </c>
      <c r="C18" s="14"/>
      <c r="D18" s="14"/>
      <c r="E18" s="14"/>
      <c r="F18" s="14"/>
      <c r="G18" s="14"/>
      <c r="H18" s="14"/>
      <c r="I18" s="14"/>
      <c r="J18" s="14"/>
      <c r="K18" s="14"/>
    </row>
    <row r="19" spans="1:11" ht="15.95" customHeight="1" x14ac:dyDescent="0.15">
      <c r="A19" s="14"/>
      <c r="B19" s="14"/>
      <c r="C19" s="14"/>
      <c r="D19" s="14"/>
      <c r="E19" s="14"/>
      <c r="F19" s="14"/>
      <c r="G19" s="14"/>
      <c r="H19" s="14"/>
      <c r="I19" s="14"/>
      <c r="J19" s="14"/>
      <c r="K19" s="14"/>
    </row>
    <row r="20" spans="1:11" ht="15.95" customHeight="1" x14ac:dyDescent="0.15">
      <c r="A20" s="14"/>
      <c r="B20" s="22" t="s">
        <v>56</v>
      </c>
      <c r="C20" s="14"/>
      <c r="D20" s="14"/>
      <c r="E20" s="14"/>
      <c r="F20" s="14"/>
      <c r="G20" s="14"/>
      <c r="H20" s="14"/>
      <c r="I20" s="14"/>
      <c r="J20" s="14"/>
      <c r="K20" s="14"/>
    </row>
    <row r="21" spans="1:11" ht="15.95" customHeight="1" x14ac:dyDescent="0.15">
      <c r="A21" s="14"/>
      <c r="B21" s="31" t="s">
        <v>179</v>
      </c>
      <c r="C21" s="14"/>
      <c r="D21" s="14"/>
      <c r="E21" s="14"/>
      <c r="F21" s="14"/>
      <c r="G21" s="14"/>
      <c r="H21" s="14"/>
      <c r="I21" s="14"/>
      <c r="J21" s="14"/>
      <c r="K21" s="14"/>
    </row>
    <row r="22" spans="1:11" ht="15.95" customHeight="1" x14ac:dyDescent="0.15">
      <c r="A22" s="14"/>
      <c r="B22" s="31" t="s">
        <v>178</v>
      </c>
      <c r="C22" s="14"/>
      <c r="D22" s="14"/>
      <c r="E22" s="14"/>
      <c r="F22" s="14"/>
      <c r="G22" s="14"/>
      <c r="H22" s="14"/>
      <c r="I22" s="14"/>
      <c r="J22" s="14"/>
      <c r="K22" s="14"/>
    </row>
    <row r="23" spans="1:11" ht="15.95" customHeight="1" x14ac:dyDescent="0.15">
      <c r="A23" s="14"/>
      <c r="B23" s="31" t="s">
        <v>57</v>
      </c>
      <c r="C23" s="14"/>
      <c r="D23" s="14"/>
      <c r="E23" s="14"/>
      <c r="F23" s="14"/>
      <c r="G23" s="14"/>
      <c r="H23" s="14"/>
      <c r="I23" s="14"/>
      <c r="J23" s="14"/>
      <c r="K23" s="14"/>
    </row>
    <row r="24" spans="1:11" ht="15.95" customHeight="1" x14ac:dyDescent="0.15">
      <c r="A24" s="14"/>
      <c r="B24" s="14"/>
      <c r="C24" s="14"/>
      <c r="D24" s="14"/>
      <c r="E24" s="14"/>
      <c r="F24" s="14"/>
      <c r="G24" s="14"/>
      <c r="H24" s="14"/>
      <c r="I24" s="14"/>
      <c r="J24" s="14"/>
      <c r="K24" s="14"/>
    </row>
    <row r="25" spans="1:11" ht="15.95" customHeight="1" x14ac:dyDescent="0.15">
      <c r="A25" s="14"/>
      <c r="B25" s="22" t="s">
        <v>58</v>
      </c>
      <c r="C25" s="14"/>
      <c r="D25" s="14"/>
      <c r="E25" s="14"/>
      <c r="F25" s="14"/>
      <c r="G25" s="14"/>
      <c r="H25" s="14"/>
      <c r="I25" s="14"/>
      <c r="J25" s="14"/>
      <c r="K25" s="14"/>
    </row>
    <row r="26" spans="1:11" ht="15.95" customHeight="1" x14ac:dyDescent="0.15">
      <c r="A26" s="14"/>
      <c r="B26" s="31" t="s">
        <v>59</v>
      </c>
      <c r="C26" s="14"/>
      <c r="D26" s="14"/>
      <c r="E26" s="14"/>
      <c r="F26" s="14"/>
      <c r="G26" s="14"/>
      <c r="H26" s="14"/>
      <c r="I26" s="14"/>
      <c r="J26" s="14"/>
      <c r="K26" s="14"/>
    </row>
    <row r="27" spans="1:11" ht="15.95" customHeight="1" x14ac:dyDescent="0.15">
      <c r="A27" s="14"/>
      <c r="B27" s="31" t="s">
        <v>60</v>
      </c>
      <c r="C27" s="14"/>
      <c r="D27" s="14"/>
      <c r="E27" s="14"/>
      <c r="F27" s="14"/>
      <c r="G27" s="14"/>
      <c r="H27" s="14"/>
      <c r="I27" s="14"/>
      <c r="J27" s="14"/>
      <c r="K27" s="14"/>
    </row>
    <row r="28" spans="1:11" ht="15.95" customHeight="1" x14ac:dyDescent="0.15">
      <c r="A28" s="14"/>
      <c r="B28" s="31" t="s">
        <v>61</v>
      </c>
      <c r="C28" s="14"/>
      <c r="D28" s="14"/>
      <c r="E28" s="14"/>
      <c r="F28" s="14"/>
      <c r="G28" s="14"/>
      <c r="H28" s="14"/>
      <c r="I28" s="14"/>
      <c r="J28" s="14"/>
      <c r="K28" s="14"/>
    </row>
    <row r="29" spans="1:11" ht="15.95" customHeight="1" x14ac:dyDescent="0.15">
      <c r="A29" s="14"/>
      <c r="B29" s="14"/>
      <c r="C29" s="14"/>
      <c r="D29" s="14"/>
      <c r="E29" s="14"/>
      <c r="F29" s="14"/>
      <c r="G29" s="14"/>
      <c r="H29" s="14"/>
      <c r="I29" s="14"/>
      <c r="J29" s="14"/>
      <c r="K29" s="14"/>
    </row>
    <row r="30" spans="1:11" ht="15.95" customHeight="1" x14ac:dyDescent="0.15">
      <c r="A30" s="14"/>
      <c r="B30" s="14"/>
      <c r="C30" s="14"/>
      <c r="D30" s="14"/>
      <c r="E30" s="14"/>
      <c r="F30" s="14"/>
      <c r="G30" s="14"/>
      <c r="H30" s="14"/>
      <c r="I30" s="14"/>
      <c r="J30" s="14"/>
      <c r="K30" s="14"/>
    </row>
    <row r="31" spans="1:11" ht="15.95" customHeight="1" x14ac:dyDescent="0.15">
      <c r="A31" s="14"/>
      <c r="B31" s="14"/>
      <c r="C31" s="14"/>
      <c r="D31" s="14"/>
      <c r="E31" s="14"/>
      <c r="F31" s="14"/>
      <c r="G31" s="14"/>
      <c r="H31" s="14"/>
      <c r="I31" s="14"/>
      <c r="J31" s="14"/>
      <c r="K31" s="14"/>
    </row>
    <row r="32" spans="1:11" ht="15.95" customHeight="1" x14ac:dyDescent="0.15">
      <c r="A32" s="14"/>
      <c r="B32" s="14"/>
      <c r="C32" s="14"/>
      <c r="D32" s="14"/>
      <c r="E32" s="14"/>
      <c r="F32" s="14"/>
      <c r="G32" s="14"/>
      <c r="H32" s="14"/>
      <c r="I32" s="14"/>
      <c r="J32" s="14"/>
      <c r="K32" s="14"/>
    </row>
  </sheetData>
  <sheetProtection algorithmName="SHA-512" hashValue="xrb1CV+nOP7sH4MOvenhbyP5O+uM3PJjrOiUZ3j4OtzQT+GpNiTZgZ5il5mgosPYUdfJcoKzffOWG1aVIT5Tbw==" saltValue="0SSMuk7SFTfAsCrN3H0R6w==" spinCount="100000" sheet="1" objects="1" scenarios="1"/>
  <phoneticPr fontId="12"/>
  <pageMargins left="0.98425196850393704" right="0.78740157480314965" top="0.98425196850393704" bottom="0.98425196850393704" header="0.59055118110236227" footer="0.51181102362204722"/>
  <pageSetup paperSize="9" scale="90" orientation="landscape" r:id="rId1"/>
  <headerFooter alignWithMargins="0">
    <oddHeader>&amp;L&amp;12株式会社山陽メディアネット　御中</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O95"/>
  <sheetViews>
    <sheetView zoomScaleNormal="100" zoomScaleSheetLayoutView="80" workbookViewId="0">
      <selection activeCell="S23" sqref="S23"/>
    </sheetView>
  </sheetViews>
  <sheetFormatPr defaultColWidth="9" defaultRowHeight="14.25" x14ac:dyDescent="0.15"/>
  <cols>
    <col min="1" max="1" width="15.625" style="8" customWidth="1"/>
    <col min="2" max="19" width="7.625" style="91" customWidth="1"/>
    <col min="20" max="20" width="3.625" style="91" customWidth="1"/>
    <col min="21" max="21" width="2.625" style="99" customWidth="1"/>
  </cols>
  <sheetData>
    <row r="1" spans="1:28" ht="15" customHeight="1" x14ac:dyDescent="0.15">
      <c r="T1" s="241" t="s">
        <v>756</v>
      </c>
      <c r="AB1" s="209"/>
    </row>
    <row r="2" spans="1:28" ht="15" customHeight="1" x14ac:dyDescent="0.15">
      <c r="T2" s="34" t="s">
        <v>63</v>
      </c>
    </row>
    <row r="3" spans="1:28" ht="15" customHeight="1" x14ac:dyDescent="0.15">
      <c r="T3" s="90"/>
    </row>
    <row r="4" spans="1:28" s="91" customFormat="1" ht="5.0999999999999996" customHeight="1" x14ac:dyDescent="0.15">
      <c r="A4" s="8"/>
      <c r="T4" s="92"/>
      <c r="U4" s="99"/>
    </row>
    <row r="5" spans="1:28" s="91" customFormat="1" ht="15" customHeight="1" x14ac:dyDescent="0.15">
      <c r="B5" s="9"/>
      <c r="C5" s="9"/>
      <c r="U5" s="100" t="s">
        <v>165</v>
      </c>
    </row>
    <row r="6" spans="1:28" s="91" customFormat="1" ht="15" customHeight="1" x14ac:dyDescent="0.15">
      <c r="A6" s="93" t="s">
        <v>164</v>
      </c>
      <c r="B6" s="9"/>
      <c r="C6" s="9"/>
      <c r="U6" s="101" t="s">
        <v>21</v>
      </c>
    </row>
    <row r="7" spans="1:28" s="91" customFormat="1" ht="15" customHeight="1" x14ac:dyDescent="0.15">
      <c r="B7" s="9"/>
      <c r="C7" s="9"/>
      <c r="U7" s="102" t="s">
        <v>166</v>
      </c>
    </row>
    <row r="8" spans="1:28" s="91" customFormat="1" ht="15.95" customHeight="1" x14ac:dyDescent="0.15">
      <c r="A8" s="11"/>
      <c r="B8" s="94" t="s">
        <v>173</v>
      </c>
      <c r="C8" s="95"/>
      <c r="D8" s="94" t="s">
        <v>168</v>
      </c>
      <c r="E8" s="95"/>
      <c r="F8" s="94" t="s">
        <v>169</v>
      </c>
      <c r="G8" s="95"/>
      <c r="H8" s="94" t="s">
        <v>170</v>
      </c>
      <c r="I8" s="95"/>
      <c r="J8" s="94" t="s">
        <v>171</v>
      </c>
      <c r="K8" s="95"/>
      <c r="L8" s="94"/>
      <c r="M8" s="95"/>
      <c r="N8" s="94" t="s">
        <v>172</v>
      </c>
      <c r="O8" s="95"/>
      <c r="P8" s="94"/>
      <c r="Q8" s="95"/>
      <c r="R8" s="94" t="s">
        <v>160</v>
      </c>
      <c r="S8" s="95"/>
      <c r="T8" s="12"/>
      <c r="U8" s="99"/>
    </row>
    <row r="9" spans="1:28" s="91" customFormat="1" ht="15.95" customHeight="1" x14ac:dyDescent="0.15">
      <c r="A9" s="1" t="s">
        <v>161</v>
      </c>
      <c r="B9" s="96" t="s">
        <v>162</v>
      </c>
      <c r="C9" s="97" t="s">
        <v>207</v>
      </c>
      <c r="D9" s="96" t="s">
        <v>163</v>
      </c>
      <c r="E9" s="97" t="s">
        <v>206</v>
      </c>
      <c r="F9" s="96" t="s">
        <v>163</v>
      </c>
      <c r="G9" s="97" t="s">
        <v>207</v>
      </c>
      <c r="H9" s="96" t="s">
        <v>163</v>
      </c>
      <c r="I9" s="97" t="s">
        <v>207</v>
      </c>
      <c r="J9" s="96" t="s">
        <v>163</v>
      </c>
      <c r="K9" s="97" t="s">
        <v>207</v>
      </c>
      <c r="L9" s="96"/>
      <c r="M9" s="97"/>
      <c r="N9" s="96" t="s">
        <v>163</v>
      </c>
      <c r="O9" s="97" t="s">
        <v>207</v>
      </c>
      <c r="P9" s="96"/>
      <c r="Q9" s="97"/>
      <c r="R9" s="96" t="s">
        <v>163</v>
      </c>
      <c r="S9" s="97" t="s">
        <v>207</v>
      </c>
      <c r="T9" s="98" t="s">
        <v>8</v>
      </c>
      <c r="U9" s="99"/>
    </row>
    <row r="10" spans="1:28" s="93" customFormat="1" ht="24.95" customHeight="1" x14ac:dyDescent="0.15">
      <c r="A10" s="113" t="s">
        <v>248</v>
      </c>
      <c r="B10" s="246">
        <f>高松2!C34</f>
        <v>74400</v>
      </c>
      <c r="C10" s="114">
        <f>高松2!D34</f>
        <v>0</v>
      </c>
      <c r="D10" s="115">
        <f>高松2!G34</f>
        <v>14390</v>
      </c>
      <c r="E10" s="116">
        <f>高松2!H34</f>
        <v>0</v>
      </c>
      <c r="F10" s="115">
        <f>高松2!K34</f>
        <v>12945</v>
      </c>
      <c r="G10" s="116">
        <f>高松2!L34</f>
        <v>0</v>
      </c>
      <c r="H10" s="115">
        <f>高松2!O34</f>
        <v>3670</v>
      </c>
      <c r="I10" s="116">
        <f>高松2!P34</f>
        <v>0</v>
      </c>
      <c r="J10" s="115">
        <f>高松2!S34</f>
        <v>1860</v>
      </c>
      <c r="K10" s="116">
        <f>高松2!T34</f>
        <v>0</v>
      </c>
      <c r="L10" s="115"/>
      <c r="M10" s="116"/>
      <c r="N10" s="247">
        <f>高松2!AA34</f>
        <v>5760</v>
      </c>
      <c r="O10" s="116">
        <f>高松2!AB34</f>
        <v>0</v>
      </c>
      <c r="P10" s="115"/>
      <c r="Q10" s="116"/>
      <c r="R10" s="117">
        <f>B10+D10+F10+H10+J10+L10+N10+P10</f>
        <v>113025</v>
      </c>
      <c r="S10" s="114">
        <f>C10+E10+G10+I10+K10+M10+O10+Q10</f>
        <v>0</v>
      </c>
      <c r="T10" s="118" t="s">
        <v>167</v>
      </c>
      <c r="U10" s="99"/>
    </row>
    <row r="11" spans="1:28" s="93" customFormat="1" ht="24.95" customHeight="1" x14ac:dyDescent="0.15">
      <c r="A11" s="119" t="s">
        <v>413</v>
      </c>
      <c r="B11" s="120">
        <f>綾歌・坂出･丸亀!C35</f>
        <v>14350</v>
      </c>
      <c r="C11" s="121">
        <f>綾歌・坂出･丸亀!D35</f>
        <v>0</v>
      </c>
      <c r="D11" s="120">
        <f>綾歌・坂出･丸亀!G35</f>
        <v>5580</v>
      </c>
      <c r="E11" s="122">
        <f>綾歌・坂出･丸亀!H35</f>
        <v>0</v>
      </c>
      <c r="F11" s="120">
        <f>綾歌・坂出･丸亀!K35</f>
        <v>3530</v>
      </c>
      <c r="G11" s="122">
        <f>綾歌・坂出･丸亀!L35</f>
        <v>0</v>
      </c>
      <c r="H11" s="120">
        <f>綾歌・坂出･丸亀!O35</f>
        <v>2010</v>
      </c>
      <c r="I11" s="122">
        <f>綾歌・坂出･丸亀!P35</f>
        <v>0</v>
      </c>
      <c r="J11" s="120">
        <f>綾歌・坂出･丸亀!S35</f>
        <v>140</v>
      </c>
      <c r="K11" s="122">
        <f>綾歌・坂出･丸亀!T35</f>
        <v>0</v>
      </c>
      <c r="L11" s="120"/>
      <c r="M11" s="122"/>
      <c r="N11" s="223">
        <f>綾歌・坂出･丸亀!AA35</f>
        <v>890</v>
      </c>
      <c r="O11" s="122">
        <f>綾歌・坂出･丸亀!AB35</f>
        <v>0</v>
      </c>
      <c r="P11" s="120"/>
      <c r="Q11" s="122"/>
      <c r="R11" s="123">
        <f t="shared" ref="R11:S22" si="0">B11+D11+F11+H11+J11+L11+N11+P11</f>
        <v>26500</v>
      </c>
      <c r="S11" s="121">
        <f t="shared" si="0"/>
        <v>0</v>
      </c>
      <c r="T11" s="124">
        <v>4</v>
      </c>
      <c r="U11" s="99"/>
    </row>
    <row r="12" spans="1:28" s="93" customFormat="1" ht="24.95" customHeight="1" x14ac:dyDescent="0.15">
      <c r="A12" s="119" t="s">
        <v>414</v>
      </c>
      <c r="B12" s="120">
        <f>綾歌・坂出･丸亀!C24</f>
        <v>8050</v>
      </c>
      <c r="C12" s="121">
        <f>綾歌・坂出･丸亀!D24</f>
        <v>0</v>
      </c>
      <c r="D12" s="120">
        <f>綾歌・坂出･丸亀!G24</f>
        <v>4500</v>
      </c>
      <c r="E12" s="122">
        <f>綾歌・坂出･丸亀!H24</f>
        <v>0</v>
      </c>
      <c r="F12" s="120">
        <f>綾歌・坂出･丸亀!K24</f>
        <v>1400</v>
      </c>
      <c r="G12" s="122">
        <f>綾歌・坂出･丸亀!L24</f>
        <v>0</v>
      </c>
      <c r="H12" s="120">
        <f>綾歌・坂出･丸亀!O24</f>
        <v>260</v>
      </c>
      <c r="I12" s="122">
        <f>綾歌・坂出･丸亀!P24</f>
        <v>0</v>
      </c>
      <c r="J12" s="120"/>
      <c r="K12" s="122"/>
      <c r="L12" s="120"/>
      <c r="M12" s="122"/>
      <c r="N12" s="223">
        <f>綾歌・坂出･丸亀!AA24</f>
        <v>550</v>
      </c>
      <c r="O12" s="122">
        <f>綾歌・坂出･丸亀!AB24</f>
        <v>0</v>
      </c>
      <c r="P12" s="120"/>
      <c r="Q12" s="122"/>
      <c r="R12" s="123">
        <f t="shared" si="0"/>
        <v>14760</v>
      </c>
      <c r="S12" s="121">
        <f t="shared" si="0"/>
        <v>0</v>
      </c>
      <c r="T12" s="125">
        <v>4</v>
      </c>
      <c r="U12" s="99"/>
    </row>
    <row r="13" spans="1:28" s="93" customFormat="1" ht="24.95" customHeight="1" x14ac:dyDescent="0.15">
      <c r="A13" s="119" t="s">
        <v>357</v>
      </c>
      <c r="B13" s="120">
        <f>仲多度・善通寺・観音寺・三豊!C20</f>
        <v>4900</v>
      </c>
      <c r="C13" s="121">
        <f>仲多度・善通寺・観音寺・三豊!D20</f>
        <v>0</v>
      </c>
      <c r="D13" s="120">
        <f>仲多度・善通寺・観音寺・三豊!G20</f>
        <v>1400</v>
      </c>
      <c r="E13" s="122">
        <f>仲多度・善通寺・観音寺・三豊!H20</f>
        <v>0</v>
      </c>
      <c r="F13" s="120">
        <f>仲多度・善通寺・観音寺・三豊!K20</f>
        <v>600</v>
      </c>
      <c r="G13" s="122">
        <f>仲多度・善通寺・観音寺・三豊!L20</f>
        <v>0</v>
      </c>
      <c r="H13" s="120">
        <f>仲多度・善通寺・観音寺・三豊!O20</f>
        <v>220</v>
      </c>
      <c r="I13" s="122">
        <f>仲多度・善通寺・観音寺・三豊!P20</f>
        <v>0</v>
      </c>
      <c r="J13" s="120"/>
      <c r="K13" s="122"/>
      <c r="L13" s="120"/>
      <c r="M13" s="122"/>
      <c r="N13" s="223">
        <f>仲多度・善通寺・観音寺・三豊!AA20</f>
        <v>210</v>
      </c>
      <c r="O13" s="122">
        <f>仲多度・善通寺・観音寺・三豊!AB20</f>
        <v>0</v>
      </c>
      <c r="P13" s="120"/>
      <c r="Q13" s="122"/>
      <c r="R13" s="123">
        <f>B13+D13+F13+H13+J13+L13+N13+P13</f>
        <v>7330</v>
      </c>
      <c r="S13" s="121">
        <f t="shared" si="0"/>
        <v>0</v>
      </c>
      <c r="T13" s="125">
        <v>5</v>
      </c>
      <c r="U13" s="99"/>
    </row>
    <row r="14" spans="1:28" s="93" customFormat="1" ht="24.95" customHeight="1" x14ac:dyDescent="0.15">
      <c r="A14" s="131" t="s">
        <v>415</v>
      </c>
      <c r="B14" s="132">
        <f>仲多度・善通寺・観音寺・三豊!C27</f>
        <v>9300</v>
      </c>
      <c r="C14" s="133">
        <f>仲多度・善通寺・観音寺・三豊!D27</f>
        <v>0</v>
      </c>
      <c r="D14" s="132">
        <f>仲多度・善通寺・観音寺・三豊!G27</f>
        <v>2450</v>
      </c>
      <c r="E14" s="134">
        <f>仲多度・善通寺・観音寺・三豊!H27</f>
        <v>0</v>
      </c>
      <c r="F14" s="132">
        <f>仲多度・善通寺・観音寺・三豊!K27</f>
        <v>2850</v>
      </c>
      <c r="G14" s="134">
        <f>仲多度・善通寺・観音寺・三豊!L27</f>
        <v>0</v>
      </c>
      <c r="H14" s="132">
        <f>仲多度・善通寺・観音寺・三豊!O27</f>
        <v>230</v>
      </c>
      <c r="I14" s="134">
        <f>仲多度・善通寺・観音寺・三豊!P27</f>
        <v>0</v>
      </c>
      <c r="J14" s="132">
        <f>仲多度・善通寺・観音寺・三豊!S27</f>
        <v>220</v>
      </c>
      <c r="K14" s="134">
        <f>仲多度・善通寺・観音寺・三豊!T27</f>
        <v>0</v>
      </c>
      <c r="L14" s="132"/>
      <c r="M14" s="134"/>
      <c r="N14" s="240">
        <f>仲多度・善通寺・観音寺・三豊!AA27</f>
        <v>560</v>
      </c>
      <c r="O14" s="134">
        <f>仲多度・善通寺・観音寺・三豊!AB27</f>
        <v>0</v>
      </c>
      <c r="P14" s="132"/>
      <c r="Q14" s="134"/>
      <c r="R14" s="169">
        <f>B14+D14+F14+H14+J14+L14+N14+P14</f>
        <v>15610</v>
      </c>
      <c r="S14" s="133">
        <f t="shared" si="0"/>
        <v>0</v>
      </c>
      <c r="T14" s="135">
        <v>5</v>
      </c>
      <c r="U14" s="170"/>
    </row>
    <row r="15" spans="1:28" s="93" customFormat="1" ht="24.95" customHeight="1" x14ac:dyDescent="0.15">
      <c r="A15" s="131" t="s">
        <v>249</v>
      </c>
      <c r="B15" s="132">
        <f>木田・さぬき・東かがわ・小豆・香川!C25</f>
        <v>10700</v>
      </c>
      <c r="C15" s="134">
        <f>木田・さぬき・東かがわ・小豆・香川!D25</f>
        <v>0</v>
      </c>
      <c r="D15" s="248">
        <f>木田・さぬき・東かがわ・小豆・香川!G25</f>
        <v>1940</v>
      </c>
      <c r="E15" s="134">
        <f>木田・さぬき・東かがわ・小豆・香川!H25</f>
        <v>0</v>
      </c>
      <c r="F15" s="132">
        <f>木田・さぬき・東かがわ・小豆・香川!K25</f>
        <v>1050</v>
      </c>
      <c r="G15" s="134">
        <f>木田・さぬき・東かがわ・小豆・香川!L25</f>
        <v>0</v>
      </c>
      <c r="H15" s="132">
        <f>木田・さぬき・東かがわ・小豆・香川!O25</f>
        <v>190</v>
      </c>
      <c r="I15" s="134">
        <f>木田・さぬき・東かがわ・小豆・香川!P25</f>
        <v>0</v>
      </c>
      <c r="J15" s="132"/>
      <c r="K15" s="134"/>
      <c r="L15" s="132"/>
      <c r="M15" s="134"/>
      <c r="N15" s="248">
        <f>木田・さぬき・東かがわ・小豆・香川!AA25</f>
        <v>440</v>
      </c>
      <c r="O15" s="134">
        <f>木田・さぬき・東かがわ・小豆・香川!AB25</f>
        <v>0</v>
      </c>
      <c r="P15" s="132"/>
      <c r="Q15" s="134"/>
      <c r="R15" s="132">
        <f>B15+D15+F15+H15+J15+L15+N15+P15</f>
        <v>14320</v>
      </c>
      <c r="S15" s="134">
        <f>C15+E15+G15+I15+K15+M15+O15+Q15</f>
        <v>0</v>
      </c>
      <c r="T15" s="135">
        <v>3</v>
      </c>
      <c r="U15" s="170"/>
    </row>
    <row r="16" spans="1:28" s="93" customFormat="1" ht="24.95" customHeight="1" x14ac:dyDescent="0.15">
      <c r="A16" s="119" t="s">
        <v>258</v>
      </c>
      <c r="B16" s="120">
        <f>木田・さぬき・東かがわ・小豆・香川!C31</f>
        <v>6400</v>
      </c>
      <c r="C16" s="121">
        <f>木田・さぬき・東かがわ・小豆・香川!D31</f>
        <v>0</v>
      </c>
      <c r="D16" s="120">
        <f>木田・さぬき・東かがわ・小豆・香川!G31</f>
        <v>1400</v>
      </c>
      <c r="E16" s="122">
        <f>木田・さぬき・東かがわ・小豆・香川!H31</f>
        <v>0</v>
      </c>
      <c r="F16" s="120">
        <f>木田・さぬき・東かがわ・小豆・香川!K31</f>
        <v>900</v>
      </c>
      <c r="G16" s="122">
        <f>木田・さぬき・東かがわ・小豆・香川!L31</f>
        <v>0</v>
      </c>
      <c r="H16" s="120">
        <f>木田・さぬき・東かがわ・小豆・香川!O31</f>
        <v>150</v>
      </c>
      <c r="I16" s="122">
        <f>木田・さぬき・東かがわ・小豆・香川!P31</f>
        <v>0</v>
      </c>
      <c r="J16" s="120"/>
      <c r="K16" s="122"/>
      <c r="L16" s="120"/>
      <c r="M16" s="122"/>
      <c r="N16" s="223">
        <f>木田・さぬき・東かがわ・小豆・香川!AA31</f>
        <v>310</v>
      </c>
      <c r="O16" s="122">
        <f>木田・さぬき・東かがわ・小豆・香川!AB31</f>
        <v>0</v>
      </c>
      <c r="P16" s="120"/>
      <c r="Q16" s="122"/>
      <c r="R16" s="123">
        <f>B16+D16+F16+H16+J16+L16+N16+P16</f>
        <v>9160</v>
      </c>
      <c r="S16" s="121">
        <f t="shared" si="0"/>
        <v>0</v>
      </c>
      <c r="T16" s="125">
        <v>3</v>
      </c>
      <c r="U16" s="99"/>
    </row>
    <row r="17" spans="1:21" s="93" customFormat="1" ht="24.95" customHeight="1" x14ac:dyDescent="0.15">
      <c r="A17" s="126" t="s">
        <v>358</v>
      </c>
      <c r="B17" s="127">
        <f>仲多度・善通寺・観音寺・三豊!C39</f>
        <v>12000</v>
      </c>
      <c r="C17" s="129">
        <f>仲多度・善通寺・観音寺・三豊!D39</f>
        <v>0</v>
      </c>
      <c r="D17" s="127">
        <f>仲多度・善通寺・観音寺・三豊!G39</f>
        <v>2820</v>
      </c>
      <c r="E17" s="129">
        <f>仲多度・善通寺・観音寺・三豊!H39</f>
        <v>0</v>
      </c>
      <c r="F17" s="127">
        <f>仲多度・善通寺・観音寺・三豊!K39</f>
        <v>1400</v>
      </c>
      <c r="G17" s="129">
        <f>仲多度・善通寺・観音寺・三豊!L39</f>
        <v>0</v>
      </c>
      <c r="H17" s="127">
        <f>仲多度・善通寺・観音寺・三豊!O39</f>
        <v>180</v>
      </c>
      <c r="I17" s="129">
        <f>仲多度・善通寺・観音寺・三豊!P39</f>
        <v>0</v>
      </c>
      <c r="J17" s="127"/>
      <c r="K17" s="129"/>
      <c r="L17" s="127"/>
      <c r="M17" s="129"/>
      <c r="N17" s="52">
        <f>仲多度・善通寺・観音寺・三豊!AA39</f>
        <v>410</v>
      </c>
      <c r="O17" s="129">
        <f>仲多度・善通寺・観音寺・三豊!AB39</f>
        <v>0</v>
      </c>
      <c r="P17" s="127"/>
      <c r="Q17" s="129"/>
      <c r="R17" s="130">
        <f>B17+D17+F17+H17+J17+L17+N17+P17</f>
        <v>16810</v>
      </c>
      <c r="S17" s="128">
        <f>C17+E17+G17+I17+K17+M17+O17+Q17</f>
        <v>0</v>
      </c>
      <c r="T17" s="207">
        <v>5</v>
      </c>
      <c r="U17" s="99"/>
    </row>
    <row r="18" spans="1:21" s="93" customFormat="1" ht="24.95" customHeight="1" x14ac:dyDescent="0.15">
      <c r="A18" s="113" t="s">
        <v>174</v>
      </c>
      <c r="B18" s="115">
        <f>木田・さぬき・東かがわ・小豆・香川!C39</f>
        <v>5500</v>
      </c>
      <c r="C18" s="204">
        <f>木田・さぬき・東かがわ・小豆・香川!D39</f>
        <v>0</v>
      </c>
      <c r="D18" s="115">
        <f>木田・さぬき・東かがわ・小豆・香川!G39</f>
        <v>900</v>
      </c>
      <c r="E18" s="116">
        <f>木田・さぬき・東かがわ・小豆・香川!H39</f>
        <v>0</v>
      </c>
      <c r="F18" s="115">
        <f>木田・さぬき・東かがわ・小豆・香川!K39</f>
        <v>1170</v>
      </c>
      <c r="G18" s="116">
        <f>木田・さぬき・東かがわ・小豆・香川!L39</f>
        <v>0</v>
      </c>
      <c r="H18" s="115">
        <f>木田・さぬき・東かがわ・小豆・香川!O39</f>
        <v>880</v>
      </c>
      <c r="I18" s="116">
        <f>木田・さぬき・東かがわ・小豆・香川!P39</f>
        <v>0</v>
      </c>
      <c r="J18" s="115">
        <f>木田・さぬき・東かがわ・小豆・香川!S39</f>
        <v>1050</v>
      </c>
      <c r="K18" s="116">
        <f>木田・さぬき・東かがわ・小豆・香川!T39</f>
        <v>0</v>
      </c>
      <c r="L18" s="115"/>
      <c r="M18" s="116"/>
      <c r="N18" s="247">
        <f>木田・さぬき・東かがわ・小豆・香川!AA39</f>
        <v>450</v>
      </c>
      <c r="O18" s="116">
        <f>木田・さぬき・東かがわ・小豆・香川!AB39</f>
        <v>0</v>
      </c>
      <c r="P18" s="115"/>
      <c r="Q18" s="116"/>
      <c r="R18" s="205">
        <f t="shared" si="0"/>
        <v>9950</v>
      </c>
      <c r="S18" s="204">
        <f t="shared" si="0"/>
        <v>0</v>
      </c>
      <c r="T18" s="206">
        <v>3</v>
      </c>
      <c r="U18" s="99"/>
    </row>
    <row r="19" spans="1:21" s="93" customFormat="1" ht="24.95" customHeight="1" x14ac:dyDescent="0.15">
      <c r="A19" s="119" t="s">
        <v>345</v>
      </c>
      <c r="B19" s="120">
        <f>木田・さぬき・東かがわ・小豆・香川!C11</f>
        <v>4850</v>
      </c>
      <c r="C19" s="121">
        <f>木田・さぬき・東かがわ・小豆・香川!D11</f>
        <v>0</v>
      </c>
      <c r="D19" s="120">
        <f>木田・さぬき・東かがわ・小豆・香川!G11</f>
        <v>760</v>
      </c>
      <c r="E19" s="122">
        <f>木田・さぬき・東かがわ・小豆・香川!H11</f>
        <v>0</v>
      </c>
      <c r="F19" s="120">
        <f>木田・さぬき・東かがわ・小豆・香川!K11</f>
        <v>550</v>
      </c>
      <c r="G19" s="122">
        <f>木田・さぬき・東かがわ・小豆・香川!L11</f>
        <v>0</v>
      </c>
      <c r="H19" s="120">
        <f>木田・さぬき・東かがわ・小豆・香川!O11</f>
        <v>60</v>
      </c>
      <c r="I19" s="122">
        <f>木田・さぬき・東かがわ・小豆・香川!P11</f>
        <v>0</v>
      </c>
      <c r="J19" s="120">
        <f>木田・さぬき・東かがわ・小豆・香川!S11</f>
        <v>100</v>
      </c>
      <c r="K19" s="122">
        <f>木田・さぬき・東かがわ・小豆・香川!T11</f>
        <v>0</v>
      </c>
      <c r="L19" s="120"/>
      <c r="M19" s="122"/>
      <c r="N19" s="223">
        <f>木田・さぬき・東かがわ・小豆・香川!AA11</f>
        <v>260</v>
      </c>
      <c r="O19" s="122">
        <f>木田・さぬき・東かがわ・小豆・香川!AB11</f>
        <v>0</v>
      </c>
      <c r="P19" s="120"/>
      <c r="Q19" s="122"/>
      <c r="R19" s="123">
        <f t="shared" si="0"/>
        <v>6580</v>
      </c>
      <c r="S19" s="121">
        <f t="shared" si="0"/>
        <v>0</v>
      </c>
      <c r="T19" s="125">
        <v>3</v>
      </c>
      <c r="U19" s="99"/>
    </row>
    <row r="20" spans="1:21" s="93" customFormat="1" ht="24.95" customHeight="1" x14ac:dyDescent="0.15">
      <c r="A20" s="119" t="s">
        <v>416</v>
      </c>
      <c r="B20" s="120">
        <f>木田・さぬき・東かがわ・小豆・香川!C42</f>
        <v>500</v>
      </c>
      <c r="C20" s="121">
        <f>木田・さぬき・東かがわ・小豆・香川!D42</f>
        <v>0</v>
      </c>
      <c r="D20" s="120"/>
      <c r="E20" s="122"/>
      <c r="F20" s="120"/>
      <c r="G20" s="122"/>
      <c r="H20" s="120"/>
      <c r="I20" s="122"/>
      <c r="J20" s="120"/>
      <c r="K20" s="122"/>
      <c r="L20" s="120"/>
      <c r="M20" s="122"/>
      <c r="N20" s="223"/>
      <c r="O20" s="122"/>
      <c r="P20" s="120"/>
      <c r="Q20" s="122"/>
      <c r="R20" s="123">
        <f t="shared" si="0"/>
        <v>500</v>
      </c>
      <c r="S20" s="121">
        <f t="shared" si="0"/>
        <v>0</v>
      </c>
      <c r="T20" s="125">
        <v>3</v>
      </c>
      <c r="U20" s="99"/>
    </row>
    <row r="21" spans="1:21" s="93" customFormat="1" ht="24.95" customHeight="1" x14ac:dyDescent="0.15">
      <c r="A21" s="131" t="s">
        <v>359</v>
      </c>
      <c r="B21" s="132">
        <f>綾歌・坂出･丸亀!C17</f>
        <v>7550</v>
      </c>
      <c r="C21" s="133">
        <f>綾歌・坂出･丸亀!D17</f>
        <v>0</v>
      </c>
      <c r="D21" s="132">
        <f>綾歌・坂出･丸亀!G17</f>
        <v>1700</v>
      </c>
      <c r="E21" s="134">
        <f>綾歌・坂出･丸亀!H17</f>
        <v>0</v>
      </c>
      <c r="F21" s="132">
        <f>綾歌・坂出･丸亀!K17</f>
        <v>770</v>
      </c>
      <c r="G21" s="134">
        <f>綾歌・坂出･丸亀!L17</f>
        <v>0</v>
      </c>
      <c r="H21" s="132">
        <f>綾歌・坂出･丸亀!O17</f>
        <v>150</v>
      </c>
      <c r="I21" s="134">
        <f>綾歌・坂出･丸亀!P17</f>
        <v>0</v>
      </c>
      <c r="J21" s="132"/>
      <c r="K21" s="134"/>
      <c r="L21" s="132"/>
      <c r="M21" s="134"/>
      <c r="N21" s="240">
        <f>綾歌・坂出･丸亀!AA17</f>
        <v>355</v>
      </c>
      <c r="O21" s="134">
        <f>綾歌・坂出･丸亀!AB17</f>
        <v>0</v>
      </c>
      <c r="P21" s="132"/>
      <c r="Q21" s="134"/>
      <c r="R21" s="123">
        <f t="shared" si="0"/>
        <v>10525</v>
      </c>
      <c r="S21" s="121">
        <f t="shared" si="0"/>
        <v>0</v>
      </c>
      <c r="T21" s="135">
        <v>4</v>
      </c>
      <c r="U21" s="99"/>
    </row>
    <row r="22" spans="1:21" s="93" customFormat="1" ht="24.95" customHeight="1" x14ac:dyDescent="0.15">
      <c r="A22" s="126" t="s">
        <v>239</v>
      </c>
      <c r="B22" s="127">
        <f>仲多度・善通寺・観音寺・三豊!C14</f>
        <v>8400</v>
      </c>
      <c r="C22" s="128">
        <f>仲多度・善通寺・観音寺・三豊!D14</f>
        <v>0</v>
      </c>
      <c r="D22" s="127">
        <f>仲多度・善通寺・観音寺・三豊!G14</f>
        <v>2170</v>
      </c>
      <c r="E22" s="129">
        <f>仲多度・善通寺・観音寺・三豊!H14</f>
        <v>0</v>
      </c>
      <c r="F22" s="127">
        <f>仲多度・善通寺・観音寺・三豊!K14</f>
        <v>1430</v>
      </c>
      <c r="G22" s="129">
        <f>仲多度・善通寺・観音寺・三豊!L14</f>
        <v>0</v>
      </c>
      <c r="H22" s="127">
        <f>仲多度・善通寺・観音寺・三豊!O14</f>
        <v>220</v>
      </c>
      <c r="I22" s="129">
        <f>仲多度・善通寺・観音寺・三豊!P14</f>
        <v>0</v>
      </c>
      <c r="J22" s="127"/>
      <c r="K22" s="129"/>
      <c r="L22" s="127"/>
      <c r="M22" s="129"/>
      <c r="N22" s="52">
        <f>仲多度・善通寺・観音寺・三豊!AA14</f>
        <v>410</v>
      </c>
      <c r="O22" s="129">
        <f>仲多度・善通寺・観音寺・三豊!AB14</f>
        <v>0</v>
      </c>
      <c r="P22" s="127"/>
      <c r="Q22" s="129"/>
      <c r="R22" s="130">
        <f t="shared" si="0"/>
        <v>12630</v>
      </c>
      <c r="S22" s="128">
        <f t="shared" si="0"/>
        <v>0</v>
      </c>
      <c r="T22" s="207">
        <v>5</v>
      </c>
      <c r="U22" s="99"/>
    </row>
    <row r="23" spans="1:21" s="93" customFormat="1" ht="24.95" customHeight="1" x14ac:dyDescent="0.15">
      <c r="A23" s="136" t="s">
        <v>175</v>
      </c>
      <c r="B23" s="137">
        <f>SUM(B10:B22)</f>
        <v>166900</v>
      </c>
      <c r="C23" s="138">
        <f t="shared" ref="C23:O23" si="1">SUM(C10:C22)</f>
        <v>0</v>
      </c>
      <c r="D23" s="137">
        <f t="shared" si="1"/>
        <v>40010</v>
      </c>
      <c r="E23" s="138">
        <f t="shared" si="1"/>
        <v>0</v>
      </c>
      <c r="F23" s="137">
        <f t="shared" si="1"/>
        <v>28595</v>
      </c>
      <c r="G23" s="138">
        <f t="shared" si="1"/>
        <v>0</v>
      </c>
      <c r="H23" s="137">
        <f t="shared" si="1"/>
        <v>8220</v>
      </c>
      <c r="I23" s="138">
        <f t="shared" si="1"/>
        <v>0</v>
      </c>
      <c r="J23" s="137">
        <f t="shared" si="1"/>
        <v>3370</v>
      </c>
      <c r="K23" s="138">
        <f t="shared" si="1"/>
        <v>0</v>
      </c>
      <c r="L23" s="137"/>
      <c r="M23" s="138"/>
      <c r="N23" s="137">
        <f t="shared" si="1"/>
        <v>10605</v>
      </c>
      <c r="O23" s="138">
        <f t="shared" si="1"/>
        <v>0</v>
      </c>
      <c r="P23" s="137"/>
      <c r="Q23" s="138"/>
      <c r="R23" s="137">
        <f>SUM(R10:R22)</f>
        <v>257700</v>
      </c>
      <c r="S23" s="138">
        <f>SUM(S10:S22)</f>
        <v>0</v>
      </c>
      <c r="T23" s="139"/>
      <c r="U23" s="99"/>
    </row>
    <row r="24" spans="1:21" ht="15" customHeight="1" x14ac:dyDescent="0.15">
      <c r="T24" s="144" t="s">
        <v>561</v>
      </c>
    </row>
    <row r="25" spans="1:21" ht="15" customHeight="1" x14ac:dyDescent="0.15">
      <c r="A25" s="108" t="s">
        <v>185</v>
      </c>
      <c r="B25" s="242" t="s">
        <v>427</v>
      </c>
      <c r="C25" s="104" t="s">
        <v>428</v>
      </c>
    </row>
    <row r="26" spans="1:21" ht="15" customHeight="1" x14ac:dyDescent="0.15">
      <c r="A26" s="10"/>
      <c r="B26" s="109" t="s">
        <v>255</v>
      </c>
      <c r="C26" s="104" t="s">
        <v>40</v>
      </c>
    </row>
    <row r="27" spans="1:21" ht="15" customHeight="1" x14ac:dyDescent="0.15">
      <c r="B27" s="109"/>
    </row>
    <row r="28" spans="1:21" ht="15" customHeight="1" x14ac:dyDescent="0.15">
      <c r="B28" s="109"/>
    </row>
    <row r="29" spans="1:21" ht="15" customHeight="1" x14ac:dyDescent="0.15"/>
    <row r="30" spans="1:21" ht="15" customHeight="1" x14ac:dyDescent="0.15"/>
    <row r="31" spans="1:21" ht="15" customHeight="1" x14ac:dyDescent="0.15"/>
    <row r="32" spans="1:21" ht="15" customHeight="1" x14ac:dyDescent="0.15"/>
    <row r="33" spans="1:41" ht="15" customHeight="1" x14ac:dyDescent="0.15"/>
    <row r="34" spans="1:41" ht="15" customHeight="1" x14ac:dyDescent="0.15"/>
    <row r="35" spans="1:41" ht="15" customHeight="1" x14ac:dyDescent="0.15"/>
    <row r="36" spans="1:41" ht="15" customHeight="1" x14ac:dyDescent="0.15"/>
    <row r="37" spans="1:41" s="151" customFormat="1" ht="15" customHeight="1" x14ac:dyDescent="0.15">
      <c r="B37" s="9"/>
      <c r="C37" s="9"/>
      <c r="U37" s="100" t="s">
        <v>227</v>
      </c>
    </row>
    <row r="38" spans="1:41" s="151" customFormat="1" ht="15" customHeight="1" x14ac:dyDescent="0.15">
      <c r="A38" s="2" t="s">
        <v>228</v>
      </c>
      <c r="B38" s="9"/>
      <c r="C38" s="9"/>
      <c r="U38" s="101" t="s">
        <v>229</v>
      </c>
      <c r="W38"/>
      <c r="X38"/>
      <c r="Y38"/>
      <c r="Z38"/>
      <c r="AA38"/>
      <c r="AB38"/>
      <c r="AC38"/>
      <c r="AD38"/>
      <c r="AE38"/>
      <c r="AF38"/>
      <c r="AG38"/>
      <c r="AH38"/>
      <c r="AI38"/>
      <c r="AJ38"/>
      <c r="AK38"/>
      <c r="AL38"/>
      <c r="AM38"/>
      <c r="AN38"/>
      <c r="AO38"/>
    </row>
    <row r="39" spans="1:41" s="151" customFormat="1" ht="15" customHeight="1" x14ac:dyDescent="0.15">
      <c r="B39" s="9"/>
      <c r="C39" s="9"/>
      <c r="U39" s="102" t="s">
        <v>200</v>
      </c>
      <c r="W39"/>
      <c r="X39"/>
      <c r="Y39"/>
      <c r="Z39"/>
      <c r="AA39"/>
      <c r="AB39"/>
      <c r="AC39"/>
      <c r="AD39"/>
      <c r="AE39"/>
      <c r="AF39"/>
      <c r="AG39"/>
      <c r="AH39"/>
      <c r="AI39"/>
      <c r="AJ39"/>
      <c r="AK39"/>
      <c r="AL39"/>
      <c r="AM39"/>
      <c r="AN39"/>
      <c r="AO39"/>
    </row>
    <row r="40" spans="1:41" s="151" customFormat="1" ht="24.95" customHeight="1" x14ac:dyDescent="0.15">
      <c r="A40" s="103"/>
      <c r="B40" s="112"/>
      <c r="C40" s="103"/>
      <c r="D40" s="112"/>
      <c r="J40" s="2"/>
      <c r="K40" s="2"/>
      <c r="L40" s="2" t="s">
        <v>230</v>
      </c>
      <c r="M40" s="2"/>
      <c r="N40" s="2" t="s">
        <v>231</v>
      </c>
      <c r="O40" s="2"/>
      <c r="P40" s="2" t="s">
        <v>232</v>
      </c>
      <c r="Q40" s="2"/>
      <c r="R40" s="2" t="s">
        <v>233</v>
      </c>
      <c r="S40" s="2"/>
      <c r="T40" s="103"/>
      <c r="U40" s="150"/>
      <c r="W40"/>
      <c r="X40"/>
      <c r="Y40"/>
      <c r="Z40"/>
      <c r="AA40"/>
      <c r="AB40"/>
      <c r="AC40"/>
      <c r="AD40"/>
      <c r="AE40"/>
      <c r="AF40"/>
      <c r="AG40"/>
      <c r="AH40"/>
      <c r="AI40"/>
      <c r="AJ40"/>
      <c r="AK40"/>
      <c r="AL40"/>
      <c r="AM40"/>
      <c r="AN40"/>
      <c r="AO40"/>
    </row>
    <row r="41" spans="1:41" s="151" customFormat="1" ht="24.95" customHeight="1" x14ac:dyDescent="0.15">
      <c r="A41" s="2" t="s">
        <v>234</v>
      </c>
      <c r="B41" s="149"/>
      <c r="C41" s="149"/>
      <c r="D41" s="149"/>
      <c r="J41" s="110" t="s">
        <v>201</v>
      </c>
      <c r="K41" s="111" t="s">
        <v>202</v>
      </c>
      <c r="L41" s="110" t="s">
        <v>235</v>
      </c>
      <c r="M41" s="111" t="s">
        <v>236</v>
      </c>
      <c r="N41" s="110" t="s">
        <v>235</v>
      </c>
      <c r="O41" s="111" t="s">
        <v>236</v>
      </c>
      <c r="P41" s="110" t="s">
        <v>235</v>
      </c>
      <c r="Q41" s="111" t="s">
        <v>236</v>
      </c>
      <c r="R41" s="110" t="s">
        <v>235</v>
      </c>
      <c r="S41" s="111" t="s">
        <v>236</v>
      </c>
      <c r="T41" s="103"/>
      <c r="U41" s="150"/>
      <c r="W41"/>
      <c r="X41"/>
      <c r="Y41"/>
      <c r="Z41"/>
      <c r="AA41"/>
      <c r="AB41"/>
      <c r="AC41"/>
      <c r="AD41"/>
      <c r="AE41"/>
      <c r="AF41"/>
      <c r="AG41"/>
      <c r="AH41"/>
      <c r="AI41"/>
      <c r="AJ41"/>
      <c r="AK41"/>
      <c r="AL41"/>
      <c r="AM41"/>
      <c r="AN41"/>
      <c r="AO41"/>
    </row>
    <row r="42" spans="1:41" s="2" customFormat="1" ht="24.95" customHeight="1" x14ac:dyDescent="0.15">
      <c r="A42" s="94" t="s">
        <v>442</v>
      </c>
      <c r="B42" s="249"/>
      <c r="C42" s="250"/>
      <c r="D42" s="249"/>
      <c r="E42" s="250"/>
      <c r="F42" s="249"/>
      <c r="G42" s="250"/>
      <c r="H42" s="251"/>
      <c r="I42" s="210" t="s">
        <v>273</v>
      </c>
      <c r="J42" s="211">
        <f>B23</f>
        <v>166900</v>
      </c>
      <c r="K42" s="212">
        <f>C23</f>
        <v>0</v>
      </c>
      <c r="L42" s="213">
        <v>3.4</v>
      </c>
      <c r="M42" s="214">
        <f>$K42*L42</f>
        <v>0</v>
      </c>
      <c r="N42" s="213">
        <v>5.4</v>
      </c>
      <c r="O42" s="214">
        <f>$K42*N42</f>
        <v>0</v>
      </c>
      <c r="P42" s="213">
        <v>8.1</v>
      </c>
      <c r="Q42" s="214">
        <f>$K42*P42</f>
        <v>0</v>
      </c>
      <c r="R42" s="213">
        <v>16</v>
      </c>
      <c r="S42" s="214">
        <f>$K42*R42</f>
        <v>0</v>
      </c>
      <c r="T42" s="153"/>
      <c r="U42" s="150"/>
      <c r="W42"/>
      <c r="X42"/>
      <c r="Y42"/>
      <c r="Z42"/>
      <c r="AA42"/>
      <c r="AB42"/>
      <c r="AC42"/>
      <c r="AD42"/>
      <c r="AE42"/>
      <c r="AF42"/>
      <c r="AG42"/>
      <c r="AH42"/>
      <c r="AI42"/>
      <c r="AJ42"/>
      <c r="AK42"/>
      <c r="AL42"/>
      <c r="AM42"/>
      <c r="AN42"/>
      <c r="AO42"/>
    </row>
    <row r="43" spans="1:41" s="2" customFormat="1" ht="24.95" customHeight="1" x14ac:dyDescent="0.15">
      <c r="A43" s="252"/>
      <c r="B43" s="253"/>
      <c r="C43" s="254"/>
      <c r="D43" s="253"/>
      <c r="E43" s="254"/>
      <c r="F43" s="253"/>
      <c r="G43" s="254"/>
      <c r="H43" s="220"/>
      <c r="I43" s="215" t="s">
        <v>274</v>
      </c>
      <c r="J43" s="216"/>
      <c r="K43" s="217"/>
      <c r="L43" s="219">
        <v>3.74</v>
      </c>
      <c r="M43" s="218"/>
      <c r="N43" s="268">
        <v>5.94</v>
      </c>
      <c r="O43" s="218"/>
      <c r="P43" s="219">
        <v>8.91</v>
      </c>
      <c r="Q43" s="218"/>
      <c r="R43" s="269">
        <v>17.600000000000001</v>
      </c>
      <c r="S43" s="218"/>
      <c r="T43" s="153"/>
      <c r="U43" s="150"/>
      <c r="W43"/>
      <c r="X43"/>
      <c r="Y43"/>
      <c r="Z43"/>
      <c r="AA43"/>
      <c r="AB43"/>
      <c r="AC43"/>
      <c r="AD43"/>
      <c r="AE43"/>
      <c r="AF43"/>
      <c r="AG43"/>
      <c r="AH43"/>
      <c r="AI43"/>
      <c r="AJ43"/>
      <c r="AK43"/>
      <c r="AL43"/>
      <c r="AM43"/>
      <c r="AN43"/>
      <c r="AO43"/>
    </row>
    <row r="44" spans="1:41" s="2" customFormat="1" ht="24.95" customHeight="1" x14ac:dyDescent="0.15">
      <c r="A44" s="255"/>
      <c r="B44" s="256"/>
      <c r="C44" s="155"/>
      <c r="D44" s="257" t="s">
        <v>275</v>
      </c>
      <c r="E44" s="155"/>
      <c r="F44" s="256"/>
      <c r="G44" s="155"/>
      <c r="H44" s="256"/>
      <c r="I44" s="155"/>
      <c r="J44" s="159">
        <f>SUM(J42:J43)</f>
        <v>166900</v>
      </c>
      <c r="K44" s="163">
        <f>SUM(K42:K43)</f>
        <v>0</v>
      </c>
      <c r="L44" s="160"/>
      <c r="M44" s="55">
        <f>SUM(M42:M43)</f>
        <v>0</v>
      </c>
      <c r="N44" s="160"/>
      <c r="O44" s="55">
        <f>SUM(O42:O43)</f>
        <v>0</v>
      </c>
      <c r="P44" s="160"/>
      <c r="Q44" s="55">
        <f>SUM(Q42:Q43)</f>
        <v>0</v>
      </c>
      <c r="R44" s="160"/>
      <c r="S44" s="55">
        <f>SUM(S42:S43)</f>
        <v>0</v>
      </c>
      <c r="T44" s="154"/>
      <c r="U44" s="150"/>
      <c r="W44"/>
      <c r="X44"/>
      <c r="Y44"/>
      <c r="Z44"/>
      <c r="AA44"/>
      <c r="AB44"/>
      <c r="AC44"/>
      <c r="AD44"/>
      <c r="AE44"/>
      <c r="AF44"/>
      <c r="AG44"/>
      <c r="AH44"/>
      <c r="AI44"/>
      <c r="AJ44"/>
      <c r="AK44"/>
      <c r="AL44"/>
      <c r="AM44"/>
      <c r="AN44"/>
      <c r="AO44"/>
    </row>
    <row r="45" spans="1:41" s="2" customFormat="1" ht="24.95" customHeight="1" x14ac:dyDescent="0.15">
      <c r="A45" s="2" t="s">
        <v>237</v>
      </c>
      <c r="B45" s="152"/>
      <c r="C45" s="154"/>
      <c r="D45" s="152"/>
      <c r="E45" s="154"/>
      <c r="F45" s="152"/>
      <c r="G45" s="154"/>
      <c r="H45" s="152"/>
      <c r="I45" s="154"/>
      <c r="J45" s="152"/>
      <c r="K45" s="154"/>
      <c r="L45" s="152"/>
      <c r="M45" s="154"/>
      <c r="N45" s="152"/>
      <c r="O45" s="154"/>
      <c r="P45" s="152"/>
      <c r="Q45" s="154"/>
      <c r="R45" s="152"/>
      <c r="S45" s="154"/>
      <c r="T45" s="154"/>
      <c r="U45" s="150"/>
      <c r="W45"/>
      <c r="X45"/>
      <c r="Y45"/>
      <c r="Z45"/>
      <c r="AA45"/>
      <c r="AB45"/>
      <c r="AC45"/>
      <c r="AD45"/>
      <c r="AE45"/>
      <c r="AF45"/>
      <c r="AG45"/>
      <c r="AH45"/>
      <c r="AI45"/>
      <c r="AJ45"/>
      <c r="AK45"/>
      <c r="AL45"/>
      <c r="AM45"/>
      <c r="AN45"/>
      <c r="AO45"/>
    </row>
    <row r="46" spans="1:41" s="2" customFormat="1" ht="24.95" customHeight="1" x14ac:dyDescent="0.15">
      <c r="A46" s="94" t="s">
        <v>444</v>
      </c>
      <c r="B46" s="249"/>
      <c r="C46" s="250"/>
      <c r="D46" s="249"/>
      <c r="E46" s="250"/>
      <c r="F46" s="249"/>
      <c r="G46" s="250"/>
      <c r="H46" s="251"/>
      <c r="I46" s="210" t="s">
        <v>273</v>
      </c>
      <c r="J46" s="211">
        <f>(D23+F23+H23+J23+N23)-(D18+F18+H18+J18+N18)</f>
        <v>86350</v>
      </c>
      <c r="K46" s="212">
        <f>SUM(E10:E17)+SUM(E19:E22)+SUM(G10:G17)+SUM(G19:G22)+SUM(I10:I17)+SUM(I19:I22)+SUM(K10:K17)+SUM(K19:K22)+SUM(O10:O17)+SUM(O19:O22)</f>
        <v>0</v>
      </c>
      <c r="L46" s="213">
        <v>3.2</v>
      </c>
      <c r="M46" s="214">
        <f>$K46*L46</f>
        <v>0</v>
      </c>
      <c r="N46" s="213">
        <v>5.2</v>
      </c>
      <c r="O46" s="214">
        <f>$K46*N46</f>
        <v>0</v>
      </c>
      <c r="P46" s="213">
        <v>8</v>
      </c>
      <c r="Q46" s="214">
        <f>$K46*P46</f>
        <v>0</v>
      </c>
      <c r="R46" s="213">
        <v>15.5</v>
      </c>
      <c r="S46" s="214">
        <f>$K46*R46</f>
        <v>0</v>
      </c>
      <c r="T46" s="154"/>
      <c r="U46" s="150"/>
      <c r="W46"/>
      <c r="X46"/>
      <c r="Y46"/>
      <c r="Z46"/>
      <c r="AA46"/>
      <c r="AB46"/>
      <c r="AC46"/>
      <c r="AD46"/>
      <c r="AE46"/>
      <c r="AF46"/>
      <c r="AG46"/>
      <c r="AH46"/>
      <c r="AI46"/>
      <c r="AJ46"/>
      <c r="AK46"/>
      <c r="AL46"/>
      <c r="AM46"/>
      <c r="AN46"/>
      <c r="AO46"/>
    </row>
    <row r="47" spans="1:41" s="2" customFormat="1" ht="24.95" customHeight="1" x14ac:dyDescent="0.15">
      <c r="A47" s="252"/>
      <c r="B47" s="253"/>
      <c r="C47" s="254"/>
      <c r="D47" s="253"/>
      <c r="E47" s="254"/>
      <c r="F47" s="253"/>
      <c r="G47" s="254"/>
      <c r="H47" s="220"/>
      <c r="I47" s="215" t="s">
        <v>274</v>
      </c>
      <c r="J47" s="216"/>
      <c r="K47" s="217"/>
      <c r="L47" s="269">
        <v>3.52</v>
      </c>
      <c r="M47" s="218"/>
      <c r="N47" s="269">
        <v>5.72</v>
      </c>
      <c r="O47" s="218"/>
      <c r="P47" s="269">
        <v>8.8000000000000007</v>
      </c>
      <c r="Q47" s="218"/>
      <c r="R47" s="269">
        <v>17.05</v>
      </c>
      <c r="S47" s="218"/>
      <c r="T47" s="154"/>
      <c r="U47" s="150"/>
      <c r="W47"/>
      <c r="X47"/>
      <c r="Y47"/>
      <c r="Z47"/>
      <c r="AA47"/>
      <c r="AB47"/>
      <c r="AC47"/>
      <c r="AD47"/>
      <c r="AE47"/>
      <c r="AF47"/>
      <c r="AG47"/>
      <c r="AH47"/>
      <c r="AI47"/>
      <c r="AJ47"/>
      <c r="AK47"/>
      <c r="AL47"/>
      <c r="AM47"/>
      <c r="AN47"/>
      <c r="AO47"/>
    </row>
    <row r="48" spans="1:41" s="2" customFormat="1" ht="24.95" customHeight="1" x14ac:dyDescent="0.15">
      <c r="A48" s="94" t="s">
        <v>257</v>
      </c>
      <c r="B48" s="249"/>
      <c r="C48" s="250"/>
      <c r="D48" s="249"/>
      <c r="E48" s="250"/>
      <c r="F48" s="249"/>
      <c r="G48" s="250"/>
      <c r="H48" s="251"/>
      <c r="I48" s="210" t="s">
        <v>273</v>
      </c>
      <c r="J48" s="211">
        <f>D18+F18+H18+J18+L18+N18</f>
        <v>4450</v>
      </c>
      <c r="K48" s="212">
        <f>E18+G18+I18+K18+M18+O18</f>
        <v>0</v>
      </c>
      <c r="L48" s="213">
        <v>3.4</v>
      </c>
      <c r="M48" s="214">
        <f>$K48*L48</f>
        <v>0</v>
      </c>
      <c r="N48" s="213">
        <v>5.4</v>
      </c>
      <c r="O48" s="214">
        <f>$K48*N48</f>
        <v>0</v>
      </c>
      <c r="P48" s="213">
        <v>8.1</v>
      </c>
      <c r="Q48" s="214">
        <f>$K48*P48</f>
        <v>0</v>
      </c>
      <c r="R48" s="213">
        <v>16</v>
      </c>
      <c r="S48" s="214">
        <f>$K48*R48</f>
        <v>0</v>
      </c>
      <c r="T48" s="154"/>
      <c r="U48" s="150"/>
      <c r="W48"/>
      <c r="X48"/>
      <c r="Y48"/>
      <c r="Z48"/>
      <c r="AA48"/>
      <c r="AB48"/>
      <c r="AC48"/>
      <c r="AD48"/>
      <c r="AE48"/>
      <c r="AF48"/>
      <c r="AG48"/>
      <c r="AH48"/>
      <c r="AI48"/>
      <c r="AJ48"/>
      <c r="AK48"/>
      <c r="AL48"/>
      <c r="AM48"/>
      <c r="AN48"/>
      <c r="AO48"/>
    </row>
    <row r="49" spans="1:41" s="2" customFormat="1" ht="24.95" customHeight="1" x14ac:dyDescent="0.15">
      <c r="A49" s="252"/>
      <c r="B49" s="253"/>
      <c r="C49" s="254"/>
      <c r="D49" s="253"/>
      <c r="E49" s="254"/>
      <c r="F49" s="253"/>
      <c r="G49" s="254"/>
      <c r="H49" s="220"/>
      <c r="I49" s="215" t="s">
        <v>274</v>
      </c>
      <c r="J49" s="216"/>
      <c r="K49" s="217"/>
      <c r="L49" s="268">
        <v>3.74</v>
      </c>
      <c r="M49" s="218"/>
      <c r="N49" s="268">
        <v>5.94</v>
      </c>
      <c r="O49" s="218"/>
      <c r="P49" s="268">
        <v>8.91</v>
      </c>
      <c r="Q49" s="218"/>
      <c r="R49" s="269">
        <v>17.600000000000001</v>
      </c>
      <c r="S49" s="218"/>
      <c r="T49" s="154"/>
      <c r="U49" s="150"/>
      <c r="W49"/>
      <c r="X49"/>
      <c r="Y49"/>
      <c r="Z49"/>
      <c r="AA49"/>
      <c r="AB49"/>
      <c r="AC49"/>
      <c r="AD49"/>
      <c r="AE49"/>
      <c r="AF49"/>
      <c r="AG49"/>
      <c r="AH49"/>
      <c r="AI49"/>
      <c r="AJ49"/>
      <c r="AK49"/>
      <c r="AL49"/>
      <c r="AM49"/>
      <c r="AN49"/>
      <c r="AO49"/>
    </row>
    <row r="50" spans="1:41" s="2" customFormat="1" ht="24.95" customHeight="1" x14ac:dyDescent="0.15">
      <c r="A50" s="258"/>
      <c r="B50" s="256"/>
      <c r="C50" s="155"/>
      <c r="D50" s="257" t="s">
        <v>276</v>
      </c>
      <c r="E50" s="155"/>
      <c r="F50" s="256"/>
      <c r="G50" s="155"/>
      <c r="H50" s="256"/>
      <c r="I50" s="155"/>
      <c r="J50" s="159">
        <f>SUM(J46:J49)</f>
        <v>90800</v>
      </c>
      <c r="K50" s="163">
        <f>SUM(K46:K48)</f>
        <v>0</v>
      </c>
      <c r="L50" s="160"/>
      <c r="M50" s="55">
        <f>SUM(M46:M48)</f>
        <v>0</v>
      </c>
      <c r="N50" s="160"/>
      <c r="O50" s="55">
        <f>SUM(O46:O48)</f>
        <v>0</v>
      </c>
      <c r="P50" s="160"/>
      <c r="Q50" s="55">
        <f>SUM(Q46:Q48)</f>
        <v>0</v>
      </c>
      <c r="R50" s="160"/>
      <c r="S50" s="55">
        <f>SUM(S46:S48)</f>
        <v>0</v>
      </c>
      <c r="T50" s="154"/>
      <c r="U50" s="150"/>
      <c r="W50"/>
      <c r="X50"/>
      <c r="Y50"/>
      <c r="Z50"/>
      <c r="AA50"/>
      <c r="AB50"/>
      <c r="AC50"/>
      <c r="AD50"/>
      <c r="AE50"/>
      <c r="AF50"/>
      <c r="AG50"/>
      <c r="AH50"/>
      <c r="AI50"/>
      <c r="AJ50"/>
      <c r="AK50"/>
      <c r="AL50"/>
      <c r="AM50"/>
      <c r="AN50"/>
      <c r="AO50"/>
    </row>
    <row r="51" spans="1:41" s="2" customFormat="1" ht="24.95" customHeight="1" thickBot="1" x14ac:dyDescent="0.2">
      <c r="B51" s="152"/>
      <c r="C51" s="154"/>
      <c r="D51" s="152"/>
      <c r="E51" s="154"/>
      <c r="F51" s="152"/>
      <c r="G51" s="154"/>
      <c r="H51" s="152"/>
      <c r="I51" s="154"/>
      <c r="J51" s="152"/>
      <c r="K51" s="154"/>
      <c r="L51" s="152"/>
      <c r="M51" s="154"/>
      <c r="N51" s="152"/>
      <c r="O51" s="154"/>
      <c r="P51" s="152"/>
      <c r="Q51" s="154"/>
      <c r="R51" s="152"/>
      <c r="S51" s="154"/>
      <c r="T51" s="154"/>
      <c r="U51" s="150"/>
      <c r="W51"/>
      <c r="X51"/>
      <c r="Y51"/>
      <c r="Z51"/>
      <c r="AA51"/>
      <c r="AB51"/>
      <c r="AC51"/>
      <c r="AD51"/>
      <c r="AE51"/>
      <c r="AF51"/>
      <c r="AG51"/>
      <c r="AH51"/>
      <c r="AI51"/>
      <c r="AJ51"/>
      <c r="AK51"/>
      <c r="AL51"/>
      <c r="AM51"/>
      <c r="AN51"/>
      <c r="AO51"/>
    </row>
    <row r="52" spans="1:41" s="93" customFormat="1" ht="24.95" customHeight="1" thickBot="1" x14ac:dyDescent="0.2">
      <c r="A52" s="307"/>
      <c r="B52" s="157"/>
      <c r="C52" s="158"/>
      <c r="D52" s="165" t="s">
        <v>277</v>
      </c>
      <c r="E52" s="158"/>
      <c r="F52" s="157"/>
      <c r="G52" s="158"/>
      <c r="H52" s="157"/>
      <c r="I52" s="158"/>
      <c r="J52" s="161">
        <f>J44+J50</f>
        <v>257700</v>
      </c>
      <c r="K52" s="164">
        <f>K44+K50</f>
        <v>0</v>
      </c>
      <c r="L52" s="162" t="s">
        <v>230</v>
      </c>
      <c r="M52" s="164">
        <f>M44+M50</f>
        <v>0</v>
      </c>
      <c r="N52" s="162" t="s">
        <v>231</v>
      </c>
      <c r="O52" s="164">
        <f>O44+O50</f>
        <v>0</v>
      </c>
      <c r="P52" s="162" t="s">
        <v>232</v>
      </c>
      <c r="Q52" s="164">
        <f>Q44+Q50</f>
        <v>0</v>
      </c>
      <c r="R52" s="162" t="s">
        <v>233</v>
      </c>
      <c r="S52" s="308">
        <f>S44+S50</f>
        <v>0</v>
      </c>
      <c r="T52" s="154"/>
      <c r="U52" s="99"/>
      <c r="W52"/>
      <c r="X52"/>
      <c r="Y52"/>
      <c r="Z52"/>
      <c r="AA52"/>
      <c r="AB52"/>
      <c r="AC52"/>
      <c r="AD52"/>
      <c r="AE52"/>
      <c r="AF52"/>
      <c r="AG52"/>
      <c r="AH52"/>
      <c r="AI52"/>
      <c r="AJ52"/>
      <c r="AK52"/>
      <c r="AL52"/>
      <c r="AM52"/>
      <c r="AN52"/>
      <c r="AO52"/>
    </row>
    <row r="53" spans="1:41" ht="24.75" customHeight="1" x14ac:dyDescent="0.15">
      <c r="A53" s="112" t="s">
        <v>743</v>
      </c>
      <c r="B53" s="151"/>
      <c r="C53" s="151"/>
      <c r="D53" s="151"/>
      <c r="E53" s="151"/>
      <c r="F53" s="151"/>
      <c r="G53" s="151"/>
      <c r="H53" s="151"/>
      <c r="I53" s="151"/>
      <c r="J53" s="151"/>
      <c r="K53" s="151"/>
      <c r="L53" s="151"/>
      <c r="M53" s="151"/>
      <c r="N53" s="151"/>
      <c r="O53" s="151"/>
      <c r="P53" s="151"/>
      <c r="Q53" s="151"/>
      <c r="R53" s="151"/>
      <c r="S53" s="151"/>
      <c r="T53" s="151"/>
      <c r="U53" s="150"/>
    </row>
    <row r="54" spans="1:41" ht="24.95" customHeight="1" x14ac:dyDescent="0.15">
      <c r="A54" s="112"/>
      <c r="B54" s="151"/>
      <c r="C54" s="151"/>
      <c r="D54" s="151"/>
      <c r="E54" s="151"/>
      <c r="F54" s="151"/>
      <c r="G54" s="151"/>
      <c r="H54" s="151"/>
      <c r="I54" s="151"/>
      <c r="J54" s="151"/>
      <c r="K54" s="151"/>
      <c r="L54" s="151"/>
      <c r="M54" s="151"/>
      <c r="N54" s="151"/>
      <c r="O54" s="151"/>
      <c r="P54" s="151"/>
      <c r="Q54" s="151"/>
      <c r="R54" s="151"/>
      <c r="S54" s="144" t="s">
        <v>563</v>
      </c>
      <c r="T54" s="151"/>
      <c r="U54" s="150"/>
    </row>
    <row r="55" spans="1:41" ht="24.75" customHeight="1" x14ac:dyDescent="0.15">
      <c r="I55"/>
      <c r="K55" s="303"/>
    </row>
    <row r="56" spans="1:41" ht="24.75" customHeight="1" x14ac:dyDescent="0.15">
      <c r="I56" s="302"/>
      <c r="K56" s="303"/>
    </row>
    <row r="57" spans="1:41" ht="24.75" customHeight="1" x14ac:dyDescent="0.15">
      <c r="I57" s="302"/>
      <c r="K57" s="303"/>
    </row>
    <row r="58" spans="1:41" ht="24.75" customHeight="1" x14ac:dyDescent="0.15"/>
    <row r="59" spans="1:41" ht="24.75" customHeight="1" x14ac:dyDescent="0.15"/>
    <row r="60" spans="1:41" ht="24.75" customHeight="1" x14ac:dyDescent="0.15"/>
    <row r="61" spans="1:41" ht="24.75" customHeight="1" x14ac:dyDescent="0.15"/>
    <row r="62" spans="1:41" ht="24.75" customHeight="1" x14ac:dyDescent="0.15"/>
    <row r="63" spans="1:41" ht="24.75" customHeight="1" x14ac:dyDescent="0.15"/>
    <row r="64" spans="1:41" ht="24.75" customHeight="1" x14ac:dyDescent="0.15"/>
    <row r="65" ht="24.75" customHeight="1" x14ac:dyDescent="0.15"/>
    <row r="66" ht="24.75" customHeight="1" x14ac:dyDescent="0.15"/>
    <row r="67" ht="24.75" customHeight="1" x14ac:dyDescent="0.15"/>
    <row r="68" ht="24.75" customHeight="1" x14ac:dyDescent="0.15"/>
    <row r="69" ht="24.75" customHeight="1" x14ac:dyDescent="0.15"/>
    <row r="70" ht="24.75" customHeight="1" x14ac:dyDescent="0.15"/>
    <row r="71" ht="24.75" customHeight="1" x14ac:dyDescent="0.15"/>
    <row r="72" ht="24.75" customHeight="1" x14ac:dyDescent="0.15"/>
    <row r="73" ht="24.75" customHeight="1" x14ac:dyDescent="0.15"/>
    <row r="74" ht="24.75" customHeight="1" x14ac:dyDescent="0.15"/>
    <row r="75" ht="24.75" customHeight="1" x14ac:dyDescent="0.15"/>
    <row r="76" ht="24.75" customHeight="1" x14ac:dyDescent="0.15"/>
    <row r="77" ht="24.75" customHeight="1" x14ac:dyDescent="0.15"/>
    <row r="78" ht="24.75" customHeight="1" x14ac:dyDescent="0.15"/>
    <row r="79" ht="24.75" customHeight="1" x14ac:dyDescent="0.15"/>
    <row r="80" ht="24.75" customHeight="1" x14ac:dyDescent="0.15"/>
    <row r="81" ht="24.75" customHeight="1" x14ac:dyDescent="0.15"/>
    <row r="82" ht="24.75" customHeight="1" x14ac:dyDescent="0.15"/>
    <row r="83" ht="24.75" customHeight="1" x14ac:dyDescent="0.15"/>
    <row r="84" ht="24.75" customHeight="1" x14ac:dyDescent="0.15"/>
    <row r="85" ht="24.75" customHeight="1" x14ac:dyDescent="0.15"/>
    <row r="86" ht="24.75" customHeight="1" x14ac:dyDescent="0.15"/>
    <row r="87" ht="24.75" customHeight="1" x14ac:dyDescent="0.15"/>
    <row r="88" ht="24.75" customHeight="1" x14ac:dyDescent="0.15"/>
    <row r="89" ht="24.75" customHeight="1" x14ac:dyDescent="0.15"/>
    <row r="90" ht="24.75" customHeight="1" x14ac:dyDescent="0.15"/>
    <row r="91" ht="24.75" customHeight="1" x14ac:dyDescent="0.15"/>
    <row r="92" ht="24.75" customHeight="1" x14ac:dyDescent="0.15"/>
    <row r="93" ht="24.75" customHeight="1" x14ac:dyDescent="0.15"/>
    <row r="94" ht="24.75" customHeight="1" x14ac:dyDescent="0.15"/>
    <row r="95" ht="24.75" customHeight="1" x14ac:dyDescent="0.15"/>
  </sheetData>
  <sheetProtection algorithmName="SHA-512" hashValue="d75C/4PVUy9usJ2QvQl0rZn33lDq27EVKbGT99PAxq7ztF3q+UOF+nESv92af1z7rOdDVBhwkDXOfDVGXxz/IQ==" saltValue="7f/LBqsAqBb7cb+j/cxL8Q==" spinCount="100000" sheet="1" objects="1" scenarios="1"/>
  <phoneticPr fontId="12"/>
  <pageMargins left="0.31496062992125984" right="0" top="0.39370078740157483" bottom="0.19685039370078741" header="0.51181102362204722" footer="0.51181102362204722"/>
  <pageSetup paperSize="9" scale="90"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39"/>
  <sheetViews>
    <sheetView zoomScaleNormal="100" workbookViewId="0">
      <selection activeCell="D8" sqref="D8"/>
    </sheetView>
  </sheetViews>
  <sheetFormatPr defaultRowHeight="13.5" x14ac:dyDescent="0.15"/>
  <cols>
    <col min="1" max="1" width="3.125" style="188" customWidth="1"/>
    <col min="2" max="2" width="7.125" style="44" customWidth="1"/>
    <col min="3" max="3" width="5.625" style="73" customWidth="1"/>
    <col min="4" max="4" width="6.625" style="74" customWidth="1"/>
    <col min="5" max="5" width="3.125" style="188" customWidth="1"/>
    <col min="6" max="6" width="7.125" style="44" customWidth="1"/>
    <col min="7" max="7" width="5.625" style="73" customWidth="1"/>
    <col min="8" max="8" width="6.625" style="74" customWidth="1"/>
    <col min="9" max="9" width="3.125" style="188" customWidth="1"/>
    <col min="10" max="10" width="7.125" style="44" customWidth="1"/>
    <col min="11" max="11" width="5.625" style="73" customWidth="1"/>
    <col min="12" max="12" width="6.625" style="74" customWidth="1"/>
    <col min="13" max="13" width="3.125" style="188" customWidth="1"/>
    <col min="14" max="14" width="7.125" style="44" customWidth="1"/>
    <col min="15" max="15" width="5.625" style="73" customWidth="1"/>
    <col min="16" max="16" width="6.625" style="74" customWidth="1"/>
    <col min="17" max="17" width="3.125" style="188" customWidth="1"/>
    <col min="18" max="18" width="7.125" style="44" customWidth="1"/>
    <col min="19" max="19" width="5.625" style="73" customWidth="1"/>
    <col min="20" max="20" width="6.625" style="74" customWidth="1"/>
    <col min="21" max="21" width="3.125" style="188" customWidth="1"/>
    <col min="22" max="22" width="7.125" style="44" customWidth="1"/>
    <col min="23" max="23" width="5.625" style="73" customWidth="1"/>
    <col min="24" max="24" width="6.625" style="74" customWidth="1"/>
    <col min="25" max="25" width="3.125" style="188" customWidth="1"/>
    <col min="26" max="26" width="7.125" style="44" customWidth="1"/>
    <col min="27" max="27" width="5.625" style="73" customWidth="1"/>
    <col min="28" max="28" width="6.625" style="74" customWidth="1"/>
    <col min="29" max="29" width="2.625" style="43" customWidth="1"/>
    <col min="30" max="16384" width="9" style="44"/>
  </cols>
  <sheetData>
    <row r="1" spans="1:29" s="70" customFormat="1" ht="15" customHeight="1" x14ac:dyDescent="0.15">
      <c r="A1" s="187"/>
      <c r="C1" s="71"/>
      <c r="D1" s="72"/>
      <c r="E1" s="187"/>
      <c r="G1" s="71"/>
      <c r="H1" s="72"/>
      <c r="I1" s="187"/>
      <c r="K1" s="71"/>
      <c r="L1" s="72"/>
      <c r="M1" s="187"/>
      <c r="O1" s="71"/>
      <c r="P1" s="72"/>
      <c r="Q1" s="187"/>
      <c r="S1" s="168"/>
      <c r="T1" s="311"/>
      <c r="U1" s="187"/>
      <c r="W1" s="71"/>
      <c r="X1" s="72"/>
      <c r="Y1" s="201"/>
      <c r="AB1" s="241" t="s">
        <v>757</v>
      </c>
      <c r="AC1" s="43"/>
    </row>
    <row r="2" spans="1:29" s="70" customFormat="1" ht="15" customHeight="1" x14ac:dyDescent="0.15">
      <c r="A2" s="187"/>
      <c r="C2" s="71"/>
      <c r="D2" s="72"/>
      <c r="E2" s="187"/>
      <c r="G2" s="71"/>
      <c r="H2" s="72"/>
      <c r="I2" s="187"/>
      <c r="K2" s="71"/>
      <c r="L2" s="72"/>
      <c r="M2" s="187"/>
      <c r="O2" s="71"/>
      <c r="P2" s="72"/>
      <c r="Q2" s="187"/>
      <c r="S2" s="71"/>
      <c r="T2" s="72"/>
      <c r="U2" s="187"/>
      <c r="W2" s="71"/>
      <c r="X2" s="72"/>
      <c r="Y2" s="201"/>
      <c r="AB2" s="34" t="s">
        <v>63</v>
      </c>
      <c r="AC2" s="43"/>
    </row>
    <row r="3" spans="1:29" s="70" customFormat="1" ht="15" customHeight="1" x14ac:dyDescent="0.15">
      <c r="A3" s="187"/>
      <c r="C3" s="71"/>
      <c r="D3" s="72"/>
      <c r="E3" s="187"/>
      <c r="G3" s="71"/>
      <c r="H3" s="72"/>
      <c r="I3" s="187"/>
      <c r="K3" s="71"/>
      <c r="L3" s="72"/>
      <c r="M3" s="187"/>
      <c r="O3" s="71"/>
      <c r="P3" s="72"/>
      <c r="Q3" s="187"/>
      <c r="S3" s="71"/>
      <c r="T3" s="72"/>
      <c r="U3" s="187"/>
      <c r="W3" s="71"/>
      <c r="X3" s="72"/>
      <c r="Y3" s="202"/>
      <c r="AB3" s="90" t="s">
        <v>153</v>
      </c>
      <c r="AC3" s="43"/>
    </row>
    <row r="4" spans="1:29" ht="5.0999999999999996" customHeight="1" x14ac:dyDescent="0.15">
      <c r="Y4" s="202"/>
      <c r="Z4" s="75"/>
      <c r="AA4" s="45"/>
      <c r="AB4" s="75"/>
    </row>
    <row r="5" spans="1:29" ht="15.95" customHeight="1" x14ac:dyDescent="0.15">
      <c r="A5" s="189"/>
      <c r="B5" s="3" t="s">
        <v>224</v>
      </c>
      <c r="C5" s="4" t="s">
        <v>2</v>
      </c>
      <c r="D5" s="5" t="s">
        <v>3</v>
      </c>
      <c r="E5" s="189"/>
      <c r="F5" s="3" t="s">
        <v>4</v>
      </c>
      <c r="G5" s="4" t="s">
        <v>2</v>
      </c>
      <c r="H5" s="5" t="s">
        <v>3</v>
      </c>
      <c r="I5" s="189"/>
      <c r="J5" s="3" t="s">
        <v>223</v>
      </c>
      <c r="K5" s="4" t="s">
        <v>2</v>
      </c>
      <c r="L5" s="5" t="s">
        <v>3</v>
      </c>
      <c r="M5" s="189"/>
      <c r="N5" s="3" t="s">
        <v>222</v>
      </c>
      <c r="O5" s="4" t="s">
        <v>2</v>
      </c>
      <c r="P5" s="5" t="s">
        <v>3</v>
      </c>
      <c r="Q5" s="189"/>
      <c r="R5" s="3" t="s">
        <v>221</v>
      </c>
      <c r="S5" s="4" t="s">
        <v>2</v>
      </c>
      <c r="T5" s="5" t="s">
        <v>3</v>
      </c>
      <c r="U5" s="189"/>
      <c r="V5" s="3"/>
      <c r="W5" s="4"/>
      <c r="X5" s="5"/>
      <c r="Y5" s="189"/>
      <c r="Z5" s="3" t="s">
        <v>220</v>
      </c>
      <c r="AA5" s="4" t="s">
        <v>2</v>
      </c>
      <c r="AB5" s="5" t="s">
        <v>3</v>
      </c>
      <c r="AC5" s="46">
        <v>1</v>
      </c>
    </row>
    <row r="6" spans="1:29" ht="15.95" customHeight="1" x14ac:dyDescent="0.15">
      <c r="A6" s="189"/>
      <c r="B6" s="147" t="s">
        <v>210</v>
      </c>
      <c r="C6" s="177"/>
      <c r="D6" s="183"/>
      <c r="E6" s="192"/>
      <c r="F6" s="3"/>
      <c r="G6" s="177"/>
      <c r="H6" s="183"/>
      <c r="I6" s="194"/>
      <c r="J6" s="3"/>
      <c r="K6" s="85" t="s">
        <v>181</v>
      </c>
      <c r="L6" s="38">
        <f>高松2!C34+高松2!G34+高松2!K34+高松2!O34+高松2!S34+高松2!W34+高松2!AA34</f>
        <v>113025</v>
      </c>
      <c r="M6" s="194"/>
      <c r="N6" s="3"/>
      <c r="O6" s="85" t="s">
        <v>85</v>
      </c>
      <c r="P6" s="178">
        <f>高松2!D34+高松2!H34+高松2!L34+高松2!P34+高松2!T34+高松2!X34+高松2!AB34</f>
        <v>0</v>
      </c>
      <c r="Q6" s="196"/>
      <c r="R6" s="35"/>
      <c r="S6" s="36"/>
      <c r="T6" s="37"/>
      <c r="U6" s="198"/>
      <c r="V6" s="179"/>
      <c r="W6" s="180"/>
      <c r="X6" s="181"/>
      <c r="Y6" s="198"/>
      <c r="Z6" s="179"/>
      <c r="AA6" s="180"/>
      <c r="AB6" s="182"/>
      <c r="AC6" s="64"/>
    </row>
    <row r="7" spans="1:29" s="70" customFormat="1" ht="15.95" customHeight="1" x14ac:dyDescent="0.15">
      <c r="A7" s="190"/>
      <c r="B7" s="146" t="s">
        <v>302</v>
      </c>
      <c r="C7" s="79"/>
      <c r="D7" s="80"/>
      <c r="E7" s="193"/>
      <c r="F7" s="78"/>
      <c r="G7" s="79"/>
      <c r="H7" s="80"/>
      <c r="I7" s="195"/>
      <c r="J7" s="78"/>
      <c r="K7" s="86" t="s">
        <v>303</v>
      </c>
      <c r="L7" s="84">
        <f>C20+G20+K20+O20+S20+W20+AA20</f>
        <v>38360</v>
      </c>
      <c r="M7" s="195"/>
      <c r="N7" s="78"/>
      <c r="O7" s="86" t="s">
        <v>304</v>
      </c>
      <c r="P7" s="184">
        <f>D20+H20+L20+P20+T20+X20+AB20</f>
        <v>0</v>
      </c>
      <c r="Q7" s="197"/>
      <c r="R7" s="81"/>
      <c r="S7" s="82"/>
      <c r="T7" s="83"/>
      <c r="U7" s="199"/>
      <c r="V7" s="185"/>
      <c r="W7" s="185"/>
      <c r="X7" s="185"/>
      <c r="Y7" s="199"/>
      <c r="Z7" s="185"/>
      <c r="AA7" s="185"/>
      <c r="AB7" s="186"/>
      <c r="AC7" s="48" t="s">
        <v>64</v>
      </c>
    </row>
    <row r="8" spans="1:29" s="49" customFormat="1" ht="15.95" customHeight="1" x14ac:dyDescent="0.15">
      <c r="A8" s="208" t="s">
        <v>62</v>
      </c>
      <c r="B8" s="222" t="s">
        <v>226</v>
      </c>
      <c r="C8" s="223">
        <v>2050</v>
      </c>
      <c r="D8" s="50"/>
      <c r="E8" s="208" t="s">
        <v>710</v>
      </c>
      <c r="F8" s="222" t="s">
        <v>83</v>
      </c>
      <c r="G8" s="259">
        <v>1700</v>
      </c>
      <c r="H8" s="50"/>
      <c r="I8" s="208" t="s">
        <v>658</v>
      </c>
      <c r="J8" s="222" t="s">
        <v>367</v>
      </c>
      <c r="K8" s="259">
        <v>1420</v>
      </c>
      <c r="L8" s="50"/>
      <c r="M8" s="208" t="s">
        <v>624</v>
      </c>
      <c r="N8" s="222" t="s">
        <v>81</v>
      </c>
      <c r="O8" s="259">
        <v>550</v>
      </c>
      <c r="P8" s="50"/>
      <c r="Q8" s="208" t="s">
        <v>651</v>
      </c>
      <c r="R8" s="222" t="s">
        <v>83</v>
      </c>
      <c r="S8" s="259">
        <v>850</v>
      </c>
      <c r="T8" s="50"/>
      <c r="U8" s="208"/>
      <c r="V8" s="222"/>
      <c r="W8" s="259"/>
      <c r="X8" s="50"/>
      <c r="Y8" s="208" t="s">
        <v>658</v>
      </c>
      <c r="Z8" s="222" t="s">
        <v>367</v>
      </c>
      <c r="AA8" s="295">
        <v>970</v>
      </c>
      <c r="AB8" s="290"/>
      <c r="AC8" s="48" t="s">
        <v>34</v>
      </c>
    </row>
    <row r="9" spans="1:29" s="49" customFormat="1" ht="15.95" customHeight="1" x14ac:dyDescent="0.15">
      <c r="A9" s="208" t="s">
        <v>65</v>
      </c>
      <c r="B9" s="222" t="s">
        <v>203</v>
      </c>
      <c r="C9" s="223">
        <v>2800</v>
      </c>
      <c r="D9" s="175"/>
      <c r="E9" s="208" t="s">
        <v>711</v>
      </c>
      <c r="F9" s="222" t="s">
        <v>712</v>
      </c>
      <c r="G9" s="223">
        <v>2250</v>
      </c>
      <c r="H9" s="175"/>
      <c r="I9" s="208" t="s">
        <v>659</v>
      </c>
      <c r="J9" s="222" t="s">
        <v>602</v>
      </c>
      <c r="K9" s="286">
        <v>900</v>
      </c>
      <c r="L9" s="50"/>
      <c r="M9" s="208" t="s">
        <v>625</v>
      </c>
      <c r="N9" s="222" t="s">
        <v>82</v>
      </c>
      <c r="O9" s="223">
        <v>650</v>
      </c>
      <c r="P9" s="175"/>
      <c r="Q9" s="208" t="s">
        <v>652</v>
      </c>
      <c r="R9" s="222" t="s">
        <v>37</v>
      </c>
      <c r="S9" s="223">
        <v>300</v>
      </c>
      <c r="T9" s="175"/>
      <c r="U9" s="208"/>
      <c r="V9" s="222"/>
      <c r="W9" s="223"/>
      <c r="X9" s="175"/>
      <c r="Y9" s="208" t="s">
        <v>659</v>
      </c>
      <c r="Z9" s="222" t="s">
        <v>602</v>
      </c>
      <c r="AA9" s="286">
        <v>430</v>
      </c>
      <c r="AB9" s="290"/>
      <c r="AC9" s="48" t="s">
        <v>13</v>
      </c>
    </row>
    <row r="10" spans="1:29" s="49" customFormat="1" ht="15.95" customHeight="1" x14ac:dyDescent="0.15">
      <c r="A10" s="208" t="s">
        <v>66</v>
      </c>
      <c r="B10" s="222" t="s">
        <v>204</v>
      </c>
      <c r="C10" s="223">
        <v>1900</v>
      </c>
      <c r="D10" s="175"/>
      <c r="E10" s="208" t="s">
        <v>713</v>
      </c>
      <c r="F10" s="222" t="s">
        <v>9</v>
      </c>
      <c r="G10" s="223">
        <v>1350</v>
      </c>
      <c r="H10" s="175"/>
      <c r="I10" s="208"/>
      <c r="J10" s="222"/>
      <c r="K10" s="286"/>
      <c r="L10" s="50"/>
      <c r="M10" s="208" t="s">
        <v>626</v>
      </c>
      <c r="N10" s="222" t="s">
        <v>37</v>
      </c>
      <c r="O10" s="223">
        <v>500</v>
      </c>
      <c r="P10" s="175"/>
      <c r="Q10" s="208" t="s">
        <v>84</v>
      </c>
      <c r="R10" s="222" t="s">
        <v>9</v>
      </c>
      <c r="S10" s="223">
        <v>300</v>
      </c>
      <c r="T10" s="175"/>
      <c r="U10" s="208"/>
      <c r="V10" s="222"/>
      <c r="W10" s="223"/>
      <c r="X10" s="175"/>
      <c r="Y10" s="208"/>
      <c r="Z10" s="222"/>
      <c r="AA10" s="286"/>
      <c r="AB10" s="290"/>
      <c r="AC10" s="48">
        <v>1</v>
      </c>
    </row>
    <row r="11" spans="1:29" s="49" customFormat="1" ht="15.95" customHeight="1" x14ac:dyDescent="0.15">
      <c r="A11" s="208" t="s">
        <v>67</v>
      </c>
      <c r="B11" s="222" t="s">
        <v>586</v>
      </c>
      <c r="C11" s="223">
        <v>2650</v>
      </c>
      <c r="D11" s="175"/>
      <c r="E11" s="208" t="s">
        <v>714</v>
      </c>
      <c r="F11" s="222" t="s">
        <v>271</v>
      </c>
      <c r="G11" s="223">
        <v>300</v>
      </c>
      <c r="H11" s="175"/>
      <c r="I11" s="208" t="s">
        <v>79</v>
      </c>
      <c r="J11" s="222" t="s">
        <v>271</v>
      </c>
      <c r="K11" s="286">
        <v>1400</v>
      </c>
      <c r="L11" s="50"/>
      <c r="M11" s="208"/>
      <c r="N11" s="222"/>
      <c r="O11" s="223"/>
      <c r="P11" s="175"/>
      <c r="Q11" s="208"/>
      <c r="R11" s="222"/>
      <c r="S11" s="223"/>
      <c r="T11" s="175"/>
      <c r="U11" s="208"/>
      <c r="V11" s="222"/>
      <c r="W11" s="223"/>
      <c r="X11" s="175"/>
      <c r="Y11" s="208" t="s">
        <v>79</v>
      </c>
      <c r="Z11" s="222" t="s">
        <v>271</v>
      </c>
      <c r="AA11" s="286">
        <v>930</v>
      </c>
      <c r="AB11" s="290"/>
      <c r="AC11" s="173"/>
    </row>
    <row r="12" spans="1:29" s="49" customFormat="1" ht="15.95" customHeight="1" x14ac:dyDescent="0.15">
      <c r="A12" s="208" t="s">
        <v>68</v>
      </c>
      <c r="B12" s="222" t="s">
        <v>205</v>
      </c>
      <c r="C12" s="223">
        <v>2050</v>
      </c>
      <c r="D12" s="175"/>
      <c r="E12" s="208" t="s">
        <v>715</v>
      </c>
      <c r="F12" s="222" t="s">
        <v>360</v>
      </c>
      <c r="G12" s="223">
        <v>300</v>
      </c>
      <c r="H12" s="175"/>
      <c r="I12" s="208"/>
      <c r="J12" s="222"/>
      <c r="K12" s="286"/>
      <c r="L12" s="50"/>
      <c r="M12" s="208"/>
      <c r="N12" s="222"/>
      <c r="O12" s="223"/>
      <c r="P12" s="175"/>
      <c r="Q12" s="208"/>
      <c r="R12" s="222"/>
      <c r="S12" s="223"/>
      <c r="T12" s="175"/>
      <c r="U12" s="208"/>
      <c r="V12" s="222"/>
      <c r="W12" s="223"/>
      <c r="X12" s="175"/>
      <c r="Y12" s="208"/>
      <c r="Z12" s="222"/>
      <c r="AA12" s="286"/>
      <c r="AB12" s="290"/>
      <c r="AC12" s="48"/>
    </row>
    <row r="13" spans="1:29" s="49" customFormat="1" ht="15.95" customHeight="1" x14ac:dyDescent="0.15">
      <c r="A13" s="208" t="s">
        <v>69</v>
      </c>
      <c r="B13" s="222" t="s">
        <v>266</v>
      </c>
      <c r="C13" s="223">
        <v>1200</v>
      </c>
      <c r="D13" s="175"/>
      <c r="E13" s="208"/>
      <c r="F13" s="222"/>
      <c r="G13" s="223"/>
      <c r="H13" s="175"/>
      <c r="I13" s="208"/>
      <c r="J13" s="222"/>
      <c r="K13" s="286"/>
      <c r="L13" s="50"/>
      <c r="M13" s="208"/>
      <c r="N13" s="222"/>
      <c r="O13" s="223"/>
      <c r="P13" s="175"/>
      <c r="Q13" s="208"/>
      <c r="R13" s="222"/>
      <c r="S13" s="223"/>
      <c r="T13" s="175"/>
      <c r="U13" s="208"/>
      <c r="V13" s="222"/>
      <c r="W13" s="223"/>
      <c r="X13" s="175"/>
      <c r="Y13" s="208"/>
      <c r="Z13" s="222"/>
      <c r="AA13" s="286"/>
      <c r="AB13" s="290"/>
      <c r="AC13" s="48"/>
    </row>
    <row r="14" spans="1:29" s="49" customFormat="1" ht="15.95" customHeight="1" x14ac:dyDescent="0.15">
      <c r="A14" s="208" t="s">
        <v>681</v>
      </c>
      <c r="B14" s="222" t="s">
        <v>392</v>
      </c>
      <c r="C14" s="223">
        <v>1950</v>
      </c>
      <c r="D14" s="175"/>
      <c r="E14" s="208"/>
      <c r="F14" s="222"/>
      <c r="G14" s="223"/>
      <c r="H14" s="175"/>
      <c r="I14" s="208" t="s">
        <v>660</v>
      </c>
      <c r="J14" s="222" t="s">
        <v>603</v>
      </c>
      <c r="K14" s="286">
        <v>1440</v>
      </c>
      <c r="L14" s="50"/>
      <c r="M14" s="208"/>
      <c r="N14" s="222"/>
      <c r="O14" s="223"/>
      <c r="P14" s="175"/>
      <c r="Q14" s="208"/>
      <c r="R14" s="222"/>
      <c r="S14" s="223"/>
      <c r="T14" s="175"/>
      <c r="U14" s="208"/>
      <c r="V14" s="222"/>
      <c r="W14" s="223"/>
      <c r="X14" s="175"/>
      <c r="Y14" s="208" t="s">
        <v>660</v>
      </c>
      <c r="Z14" s="222" t="s">
        <v>603</v>
      </c>
      <c r="AA14" s="286">
        <v>820</v>
      </c>
      <c r="AB14" s="290"/>
      <c r="AC14" s="48"/>
    </row>
    <row r="15" spans="1:29" s="49" customFormat="1" ht="15.95" customHeight="1" x14ac:dyDescent="0.15">
      <c r="A15" s="208" t="s">
        <v>70</v>
      </c>
      <c r="B15" s="222" t="s">
        <v>395</v>
      </c>
      <c r="C15" s="223">
        <v>700</v>
      </c>
      <c r="D15" s="175"/>
      <c r="E15" s="208"/>
      <c r="F15" s="222"/>
      <c r="G15" s="223"/>
      <c r="H15" s="175"/>
      <c r="I15" s="208"/>
      <c r="J15" s="222"/>
      <c r="K15" s="223"/>
      <c r="L15" s="50"/>
      <c r="M15" s="208"/>
      <c r="N15" s="222"/>
      <c r="O15" s="223"/>
      <c r="P15" s="175"/>
      <c r="Q15" s="208"/>
      <c r="R15" s="222"/>
      <c r="S15" s="223"/>
      <c r="T15" s="175"/>
      <c r="U15" s="208"/>
      <c r="V15" s="222"/>
      <c r="W15" s="223"/>
      <c r="X15" s="175"/>
      <c r="Y15" s="208"/>
      <c r="Z15" s="222"/>
      <c r="AA15" s="286"/>
      <c r="AB15" s="290"/>
      <c r="AC15" s="48"/>
    </row>
    <row r="16" spans="1:29" s="49" customFormat="1" ht="15.95" customHeight="1" x14ac:dyDescent="0.15">
      <c r="A16" s="208"/>
      <c r="B16" s="222"/>
      <c r="C16" s="223"/>
      <c r="D16" s="175"/>
      <c r="E16" s="208"/>
      <c r="F16" s="222"/>
      <c r="G16" s="223"/>
      <c r="H16" s="175"/>
      <c r="I16" s="208"/>
      <c r="J16" s="222"/>
      <c r="K16" s="223"/>
      <c r="L16" s="50"/>
      <c r="M16" s="208"/>
      <c r="N16" s="222"/>
      <c r="O16" s="223"/>
      <c r="P16" s="175"/>
      <c r="Q16" s="208"/>
      <c r="R16" s="222"/>
      <c r="S16" s="223"/>
      <c r="T16" s="175"/>
      <c r="U16" s="208"/>
      <c r="V16" s="222"/>
      <c r="W16" s="223"/>
      <c r="X16" s="175"/>
      <c r="Y16" s="208"/>
      <c r="Z16" s="222"/>
      <c r="AA16" s="223"/>
      <c r="AB16" s="50"/>
      <c r="AC16" s="48"/>
    </row>
    <row r="17" spans="1:29" s="49" customFormat="1" ht="15.95" customHeight="1" x14ac:dyDescent="0.15">
      <c r="A17" s="208" t="s">
        <v>71</v>
      </c>
      <c r="B17" s="222" t="s">
        <v>262</v>
      </c>
      <c r="C17" s="223">
        <v>1250</v>
      </c>
      <c r="D17" s="175"/>
      <c r="E17" s="208"/>
      <c r="F17" s="222"/>
      <c r="G17" s="223"/>
      <c r="H17" s="175"/>
      <c r="I17" s="208"/>
      <c r="J17" s="222"/>
      <c r="K17" s="223"/>
      <c r="L17" s="50"/>
      <c r="M17" s="208"/>
      <c r="N17" s="222"/>
      <c r="O17" s="223"/>
      <c r="P17" s="175"/>
      <c r="Q17" s="208"/>
      <c r="R17" s="222"/>
      <c r="S17" s="223"/>
      <c r="T17" s="175"/>
      <c r="U17" s="208"/>
      <c r="V17" s="222"/>
      <c r="W17" s="223"/>
      <c r="X17" s="175"/>
      <c r="Y17" s="208"/>
      <c r="Z17" s="222"/>
      <c r="AA17" s="223"/>
      <c r="AB17" s="50"/>
      <c r="AC17" s="48"/>
    </row>
    <row r="18" spans="1:29" s="49" customFormat="1" ht="15.95" customHeight="1" x14ac:dyDescent="0.15">
      <c r="A18" s="208" t="s">
        <v>72</v>
      </c>
      <c r="B18" s="222" t="s">
        <v>38</v>
      </c>
      <c r="C18" s="223">
        <v>2350</v>
      </c>
      <c r="D18" s="175"/>
      <c r="E18" s="208"/>
      <c r="F18" s="222"/>
      <c r="G18" s="223"/>
      <c r="H18" s="175"/>
      <c r="I18" s="208"/>
      <c r="J18" s="222"/>
      <c r="K18" s="223"/>
      <c r="L18" s="50"/>
      <c r="M18" s="208"/>
      <c r="N18" s="222"/>
      <c r="O18" s="223"/>
      <c r="P18" s="175"/>
      <c r="Q18" s="208"/>
      <c r="R18" s="222"/>
      <c r="S18" s="223"/>
      <c r="T18" s="175"/>
      <c r="U18" s="208"/>
      <c r="V18" s="222"/>
      <c r="W18" s="223"/>
      <c r="X18" s="175"/>
      <c r="Y18" s="208"/>
      <c r="Z18" s="222"/>
      <c r="AA18" s="223"/>
      <c r="AB18" s="50"/>
      <c r="AC18" s="48"/>
    </row>
    <row r="19" spans="1:29" s="49" customFormat="1" ht="15.95" customHeight="1" x14ac:dyDescent="0.15">
      <c r="A19" s="203" t="s">
        <v>73</v>
      </c>
      <c r="B19" s="51" t="s">
        <v>245</v>
      </c>
      <c r="C19" s="52">
        <v>2100</v>
      </c>
      <c r="D19" s="236"/>
      <c r="E19" s="203"/>
      <c r="F19" s="51"/>
      <c r="G19" s="52"/>
      <c r="H19" s="236"/>
      <c r="I19" s="203"/>
      <c r="J19" s="51"/>
      <c r="K19" s="52"/>
      <c r="L19" s="53"/>
      <c r="M19" s="203"/>
      <c r="N19" s="51"/>
      <c r="O19" s="52"/>
      <c r="P19" s="236"/>
      <c r="Q19" s="203"/>
      <c r="R19" s="51"/>
      <c r="S19" s="52"/>
      <c r="T19" s="236"/>
      <c r="U19" s="203"/>
      <c r="V19" s="51"/>
      <c r="W19" s="52"/>
      <c r="X19" s="236"/>
      <c r="Y19" s="203"/>
      <c r="Z19" s="51"/>
      <c r="AA19" s="52"/>
      <c r="AB19" s="53"/>
      <c r="AC19" s="48"/>
    </row>
    <row r="20" spans="1:29" s="58" customFormat="1" ht="15.95" customHeight="1" x14ac:dyDescent="0.15">
      <c r="A20" s="191"/>
      <c r="B20" s="145" t="s">
        <v>209</v>
      </c>
      <c r="C20" s="87">
        <f>SUM(C8:C19)</f>
        <v>21000</v>
      </c>
      <c r="D20" s="55">
        <f>SUM(D8:D19)</f>
        <v>0</v>
      </c>
      <c r="E20" s="191"/>
      <c r="F20" s="145" t="s">
        <v>209</v>
      </c>
      <c r="G20" s="87">
        <f>SUM(G8:G19)</f>
        <v>5900</v>
      </c>
      <c r="H20" s="55">
        <f>SUM(H8:H19)</f>
        <v>0</v>
      </c>
      <c r="I20" s="191"/>
      <c r="J20" s="145" t="s">
        <v>209</v>
      </c>
      <c r="K20" s="87">
        <f>SUM(K8:K19)</f>
        <v>5160</v>
      </c>
      <c r="L20" s="55">
        <f>SUM(L8:L19)</f>
        <v>0</v>
      </c>
      <c r="M20" s="191"/>
      <c r="N20" s="145" t="s">
        <v>209</v>
      </c>
      <c r="O20" s="87">
        <f>SUM(O8:O19)</f>
        <v>1700</v>
      </c>
      <c r="P20" s="55">
        <f>SUM(P8:P19)</f>
        <v>0</v>
      </c>
      <c r="Q20" s="191"/>
      <c r="R20" s="145" t="s">
        <v>209</v>
      </c>
      <c r="S20" s="87">
        <f>SUM(S8:S19)</f>
        <v>1450</v>
      </c>
      <c r="T20" s="174">
        <f>SUM(T8:T19)</f>
        <v>0</v>
      </c>
      <c r="U20" s="191"/>
      <c r="V20" s="145"/>
      <c r="W20" s="87"/>
      <c r="X20" s="55"/>
      <c r="Y20" s="191"/>
      <c r="Z20" s="145" t="s">
        <v>209</v>
      </c>
      <c r="AA20" s="87">
        <f>SUM(AA8:AA19)</f>
        <v>3150</v>
      </c>
      <c r="AB20" s="55">
        <f>SUM(AB8:AB19)</f>
        <v>0</v>
      </c>
      <c r="AC20" s="57"/>
    </row>
    <row r="21" spans="1:29" s="77" customFormat="1" ht="15.95" customHeight="1" x14ac:dyDescent="0.15">
      <c r="A21" s="190"/>
      <c r="B21" s="146" t="s">
        <v>305</v>
      </c>
      <c r="C21" s="79"/>
      <c r="D21" s="80"/>
      <c r="E21" s="193"/>
      <c r="F21" s="78"/>
      <c r="G21" s="79"/>
      <c r="H21" s="80"/>
      <c r="I21" s="195"/>
      <c r="J21" s="78"/>
      <c r="K21" s="86" t="s">
        <v>306</v>
      </c>
      <c r="L21" s="84">
        <f>C31+G31+K31+O31+S31+W31+AA31</f>
        <v>17575</v>
      </c>
      <c r="M21" s="195"/>
      <c r="N21" s="78"/>
      <c r="O21" s="86" t="s">
        <v>307</v>
      </c>
      <c r="P21" s="184">
        <f>D31+H31+L31+P31+T31+X31+AB31</f>
        <v>0</v>
      </c>
      <c r="Q21" s="197"/>
      <c r="R21" s="81"/>
      <c r="S21" s="82"/>
      <c r="T21" s="83"/>
      <c r="U21" s="199"/>
      <c r="V21" s="185"/>
      <c r="W21" s="185"/>
      <c r="X21" s="185"/>
      <c r="Y21" s="199"/>
      <c r="Z21" s="185"/>
      <c r="AA21" s="185"/>
      <c r="AB21" s="186"/>
      <c r="AC21" s="57"/>
    </row>
    <row r="22" spans="1:29" s="49" customFormat="1" ht="15.95" customHeight="1" x14ac:dyDescent="0.15">
      <c r="A22" s="208" t="s">
        <v>682</v>
      </c>
      <c r="B22" s="222" t="s">
        <v>420</v>
      </c>
      <c r="C22" s="223">
        <v>1950</v>
      </c>
      <c r="D22" s="175"/>
      <c r="E22" s="208" t="s">
        <v>604</v>
      </c>
      <c r="F22" s="222" t="s">
        <v>82</v>
      </c>
      <c r="G22" s="223">
        <v>1000</v>
      </c>
      <c r="H22" s="175"/>
      <c r="I22" s="208" t="s">
        <v>661</v>
      </c>
      <c r="J22" s="222" t="s">
        <v>39</v>
      </c>
      <c r="K22" s="223">
        <v>650</v>
      </c>
      <c r="L22" s="175"/>
      <c r="M22" s="208" t="s">
        <v>627</v>
      </c>
      <c r="N22" s="222" t="s">
        <v>451</v>
      </c>
      <c r="O22" s="286">
        <v>120</v>
      </c>
      <c r="P22" s="175"/>
      <c r="Q22" s="208" t="s">
        <v>734</v>
      </c>
      <c r="R22" s="222" t="s">
        <v>568</v>
      </c>
      <c r="S22" s="223">
        <v>100</v>
      </c>
      <c r="T22" s="175"/>
      <c r="U22" s="208"/>
      <c r="V22" s="222"/>
      <c r="W22" s="223"/>
      <c r="X22" s="175"/>
      <c r="Y22" s="208" t="s">
        <v>661</v>
      </c>
      <c r="Z22" s="222" t="s">
        <v>39</v>
      </c>
      <c r="AA22" s="286">
        <v>200</v>
      </c>
      <c r="AB22" s="50"/>
      <c r="AC22" s="48"/>
    </row>
    <row r="23" spans="1:29" s="49" customFormat="1" ht="15.95" customHeight="1" x14ac:dyDescent="0.15">
      <c r="A23" s="208" t="s">
        <v>74</v>
      </c>
      <c r="B23" s="222" t="s">
        <v>422</v>
      </c>
      <c r="C23" s="223">
        <v>2400</v>
      </c>
      <c r="D23" s="175"/>
      <c r="E23" s="208" t="s">
        <v>716</v>
      </c>
      <c r="F23" s="222" t="s">
        <v>421</v>
      </c>
      <c r="G23" s="223">
        <v>350</v>
      </c>
      <c r="H23" s="175"/>
      <c r="I23" s="208"/>
      <c r="J23" s="222"/>
      <c r="K23" s="223"/>
      <c r="L23" s="175"/>
      <c r="M23" s="208"/>
      <c r="N23" s="222"/>
      <c r="O23" s="286"/>
      <c r="P23" s="175"/>
      <c r="Q23" s="208" t="s">
        <v>653</v>
      </c>
      <c r="R23" s="222" t="s">
        <v>569</v>
      </c>
      <c r="S23" s="223">
        <v>60</v>
      </c>
      <c r="T23" s="175"/>
      <c r="U23" s="208"/>
      <c r="V23" s="222"/>
      <c r="W23" s="223"/>
      <c r="X23" s="175"/>
      <c r="Y23" s="208"/>
      <c r="Z23" s="222"/>
      <c r="AA23" s="286"/>
      <c r="AB23" s="50"/>
      <c r="AC23" s="48"/>
    </row>
    <row r="24" spans="1:29" s="49" customFormat="1" ht="15.95" customHeight="1" x14ac:dyDescent="0.15">
      <c r="A24" s="208" t="s">
        <v>75</v>
      </c>
      <c r="B24" s="222" t="s">
        <v>240</v>
      </c>
      <c r="C24" s="223">
        <v>1950</v>
      </c>
      <c r="D24" s="175"/>
      <c r="E24" s="208" t="s">
        <v>717</v>
      </c>
      <c r="F24" s="222" t="s">
        <v>403</v>
      </c>
      <c r="G24" s="223">
        <v>200</v>
      </c>
      <c r="H24" s="175"/>
      <c r="I24" s="208"/>
      <c r="J24" s="222"/>
      <c r="K24" s="223"/>
      <c r="L24" s="175"/>
      <c r="M24" s="208" t="s">
        <v>688</v>
      </c>
      <c r="N24" s="222" t="s">
        <v>453</v>
      </c>
      <c r="O24" s="286">
        <v>50</v>
      </c>
      <c r="P24" s="175"/>
      <c r="Q24" s="208"/>
      <c r="R24" s="222"/>
      <c r="S24" s="223"/>
      <c r="T24" s="175"/>
      <c r="U24" s="208"/>
      <c r="V24" s="222"/>
      <c r="W24" s="223"/>
      <c r="X24" s="175"/>
      <c r="Y24" s="208"/>
      <c r="Z24" s="222"/>
      <c r="AA24" s="286"/>
      <c r="AB24" s="50"/>
      <c r="AC24" s="48"/>
    </row>
    <row r="25" spans="1:29" s="49" customFormat="1" ht="15.95" customHeight="1" x14ac:dyDescent="0.15">
      <c r="A25" s="208" t="s">
        <v>76</v>
      </c>
      <c r="B25" s="222" t="s">
        <v>280</v>
      </c>
      <c r="C25" s="223">
        <v>2650</v>
      </c>
      <c r="D25" s="175"/>
      <c r="E25" s="208"/>
      <c r="F25" s="222"/>
      <c r="G25" s="223"/>
      <c r="H25" s="175"/>
      <c r="I25" s="208" t="s">
        <v>80</v>
      </c>
      <c r="J25" s="222" t="s">
        <v>368</v>
      </c>
      <c r="K25" s="223">
        <v>510</v>
      </c>
      <c r="L25" s="175"/>
      <c r="M25" s="208" t="s">
        <v>452</v>
      </c>
      <c r="N25" s="222" t="s">
        <v>391</v>
      </c>
      <c r="O25" s="286">
        <v>300</v>
      </c>
      <c r="P25" s="175"/>
      <c r="Q25" s="208"/>
      <c r="R25" s="222"/>
      <c r="S25" s="223"/>
      <c r="T25" s="175"/>
      <c r="U25" s="208"/>
      <c r="V25" s="222"/>
      <c r="W25" s="223"/>
      <c r="X25" s="175"/>
      <c r="Y25" s="208" t="s">
        <v>80</v>
      </c>
      <c r="Z25" s="222" t="s">
        <v>368</v>
      </c>
      <c r="AA25" s="286">
        <v>160</v>
      </c>
      <c r="AB25" s="50"/>
      <c r="AC25" s="48"/>
    </row>
    <row r="26" spans="1:29" s="49" customFormat="1" ht="15.95" customHeight="1" x14ac:dyDescent="0.15">
      <c r="A26" s="208" t="s">
        <v>77</v>
      </c>
      <c r="B26" s="222" t="s">
        <v>41</v>
      </c>
      <c r="C26" s="223">
        <v>2550</v>
      </c>
      <c r="D26" s="175"/>
      <c r="E26" s="208"/>
      <c r="F26" s="222"/>
      <c r="G26" s="223"/>
      <c r="H26" s="175"/>
      <c r="I26" s="208"/>
      <c r="J26" s="222"/>
      <c r="K26" s="223"/>
      <c r="L26" s="175"/>
      <c r="M26" s="208"/>
      <c r="N26" s="222"/>
      <c r="O26" s="286"/>
      <c r="P26" s="175"/>
      <c r="Q26" s="208"/>
      <c r="R26" s="222"/>
      <c r="S26" s="223"/>
      <c r="T26" s="175"/>
      <c r="U26" s="208"/>
      <c r="V26" s="222"/>
      <c r="W26" s="223"/>
      <c r="X26" s="175"/>
      <c r="Y26" s="208"/>
      <c r="Z26" s="222"/>
      <c r="AA26" s="286"/>
      <c r="AB26" s="50"/>
      <c r="AC26" s="48"/>
    </row>
    <row r="27" spans="1:29" s="49" customFormat="1" ht="15.95" customHeight="1" x14ac:dyDescent="0.15">
      <c r="A27" s="208"/>
      <c r="B27" s="222"/>
      <c r="C27" s="223"/>
      <c r="D27" s="175"/>
      <c r="E27" s="208"/>
      <c r="F27" s="222"/>
      <c r="G27" s="223"/>
      <c r="H27" s="175"/>
      <c r="I27" s="208" t="s">
        <v>662</v>
      </c>
      <c r="J27" s="222" t="s">
        <v>41</v>
      </c>
      <c r="K27" s="223">
        <v>400</v>
      </c>
      <c r="L27" s="175"/>
      <c r="M27" s="208" t="s">
        <v>689</v>
      </c>
      <c r="N27" s="222" t="s">
        <v>588</v>
      </c>
      <c r="O27" s="286">
        <v>40</v>
      </c>
      <c r="P27" s="175"/>
      <c r="Q27" s="208"/>
      <c r="R27" s="222"/>
      <c r="S27" s="223"/>
      <c r="T27" s="175"/>
      <c r="U27" s="208"/>
      <c r="V27" s="222"/>
      <c r="W27" s="223"/>
      <c r="X27" s="175"/>
      <c r="Y27" s="208" t="s">
        <v>662</v>
      </c>
      <c r="Z27" s="222" t="s">
        <v>41</v>
      </c>
      <c r="AA27" s="286">
        <v>100</v>
      </c>
      <c r="AB27" s="50"/>
      <c r="AC27" s="48"/>
    </row>
    <row r="28" spans="1:29" s="49" customFormat="1" ht="15.95" customHeight="1" x14ac:dyDescent="0.15">
      <c r="A28" s="208"/>
      <c r="B28" s="222"/>
      <c r="C28" s="223"/>
      <c r="D28" s="175"/>
      <c r="E28" s="208"/>
      <c r="F28" s="222"/>
      <c r="G28" s="223"/>
      <c r="H28" s="175"/>
      <c r="I28" s="208"/>
      <c r="J28" s="222"/>
      <c r="K28" s="223"/>
      <c r="L28" s="175"/>
      <c r="M28" s="208"/>
      <c r="N28" s="222"/>
      <c r="O28" s="286"/>
      <c r="P28" s="175"/>
      <c r="Q28" s="208"/>
      <c r="R28" s="222"/>
      <c r="S28" s="223"/>
      <c r="T28" s="175"/>
      <c r="U28" s="208"/>
      <c r="V28" s="222"/>
      <c r="W28" s="223"/>
      <c r="X28" s="175"/>
      <c r="Y28" s="208"/>
      <c r="Z28" s="222"/>
      <c r="AA28" s="286"/>
      <c r="AB28" s="50"/>
      <c r="AC28" s="48"/>
    </row>
    <row r="29" spans="1:29" s="49" customFormat="1" ht="15.95" customHeight="1" x14ac:dyDescent="0.15">
      <c r="A29" s="208" t="s">
        <v>78</v>
      </c>
      <c r="B29" s="222" t="s">
        <v>758</v>
      </c>
      <c r="C29" s="223">
        <v>1550</v>
      </c>
      <c r="D29" s="175"/>
      <c r="E29" s="208"/>
      <c r="F29" s="222"/>
      <c r="G29" s="223"/>
      <c r="H29" s="175"/>
      <c r="I29" s="208" t="s">
        <v>663</v>
      </c>
      <c r="J29" s="222" t="s">
        <v>759</v>
      </c>
      <c r="K29" s="223">
        <v>200</v>
      </c>
      <c r="L29" s="175"/>
      <c r="M29" s="208" t="s">
        <v>690</v>
      </c>
      <c r="N29" s="222" t="s">
        <v>759</v>
      </c>
      <c r="O29" s="286">
        <v>20</v>
      </c>
      <c r="P29" s="175"/>
      <c r="Q29" s="208"/>
      <c r="R29" s="222"/>
      <c r="S29" s="223"/>
      <c r="T29" s="175"/>
      <c r="U29" s="208"/>
      <c r="V29" s="222"/>
      <c r="W29" s="223"/>
      <c r="X29" s="175"/>
      <c r="Y29" s="208" t="s">
        <v>692</v>
      </c>
      <c r="Z29" s="222" t="s">
        <v>759</v>
      </c>
      <c r="AA29" s="286">
        <v>65</v>
      </c>
      <c r="AB29" s="50"/>
      <c r="AC29" s="48"/>
    </row>
    <row r="30" spans="1:29" s="49" customFormat="1" ht="15.95" customHeight="1" x14ac:dyDescent="0.15">
      <c r="A30" s="203"/>
      <c r="B30" s="51"/>
      <c r="C30" s="52"/>
      <c r="D30" s="236"/>
      <c r="E30" s="203"/>
      <c r="F30" s="51"/>
      <c r="G30" s="52"/>
      <c r="H30" s="236"/>
      <c r="I30" s="203"/>
      <c r="J30" s="51"/>
      <c r="K30" s="52"/>
      <c r="L30" s="236"/>
      <c r="M30" s="203"/>
      <c r="N30" s="51"/>
      <c r="O30" s="287"/>
      <c r="P30" s="236"/>
      <c r="Q30" s="203"/>
      <c r="R30" s="51"/>
      <c r="S30" s="52"/>
      <c r="T30" s="236"/>
      <c r="U30" s="203"/>
      <c r="V30" s="51"/>
      <c r="W30" s="52"/>
      <c r="X30" s="236"/>
      <c r="Y30" s="203"/>
      <c r="Z30" s="51"/>
      <c r="AA30" s="52"/>
      <c r="AB30" s="53"/>
      <c r="AC30" s="48"/>
    </row>
    <row r="31" spans="1:29" s="58" customFormat="1" ht="15.95" customHeight="1" x14ac:dyDescent="0.15">
      <c r="A31" s="191"/>
      <c r="B31" s="145" t="s">
        <v>209</v>
      </c>
      <c r="C31" s="87">
        <f>SUM(C22:C30)</f>
        <v>13050</v>
      </c>
      <c r="D31" s="55">
        <f>SUM(D22:D30)</f>
        <v>0</v>
      </c>
      <c r="E31" s="191"/>
      <c r="F31" s="145" t="s">
        <v>209</v>
      </c>
      <c r="G31" s="87">
        <f>SUM(G22:G30)</f>
        <v>1550</v>
      </c>
      <c r="H31" s="55">
        <f>SUM(H22:H30)</f>
        <v>0</v>
      </c>
      <c r="I31" s="191"/>
      <c r="J31" s="145" t="s">
        <v>209</v>
      </c>
      <c r="K31" s="87">
        <f>SUM(K22:K30)</f>
        <v>1760</v>
      </c>
      <c r="L31" s="55">
        <f>SUM(L22:L30)</f>
        <v>0</v>
      </c>
      <c r="M31" s="191"/>
      <c r="N31" s="145" t="s">
        <v>209</v>
      </c>
      <c r="O31" s="288">
        <f>SUM(O22:O30)</f>
        <v>530</v>
      </c>
      <c r="P31" s="55">
        <f>SUM(P22:P30)</f>
        <v>0</v>
      </c>
      <c r="Q31" s="191"/>
      <c r="R31" s="145" t="s">
        <v>209</v>
      </c>
      <c r="S31" s="87">
        <f>SUM(S22:S30)</f>
        <v>160</v>
      </c>
      <c r="T31" s="55">
        <f>SUM(T22:T30)</f>
        <v>0</v>
      </c>
      <c r="U31" s="200"/>
      <c r="V31" s="76"/>
      <c r="W31" s="87"/>
      <c r="X31" s="55"/>
      <c r="Y31" s="191"/>
      <c r="Z31" s="145" t="s">
        <v>209</v>
      </c>
      <c r="AA31" s="87">
        <f>SUM(AA22:AA30)</f>
        <v>525</v>
      </c>
      <c r="AB31" s="55">
        <f>SUM(AB22:AB30)</f>
        <v>0</v>
      </c>
      <c r="AC31" s="57"/>
    </row>
    <row r="32" spans="1:29" s="58" customFormat="1" ht="15.95" customHeight="1" x14ac:dyDescent="0.15">
      <c r="A32" s="190"/>
      <c r="B32" s="146" t="s">
        <v>319</v>
      </c>
      <c r="C32" s="79"/>
      <c r="D32" s="80"/>
      <c r="E32" s="193"/>
      <c r="F32" s="78"/>
      <c r="G32" s="79"/>
      <c r="H32" s="80"/>
      <c r="I32" s="195"/>
      <c r="J32" s="78"/>
      <c r="K32" s="86" t="s">
        <v>321</v>
      </c>
      <c r="L32" s="84">
        <f>C37+G37+K37+O37+S37+W37+AA37</f>
        <v>6070</v>
      </c>
      <c r="M32" s="195"/>
      <c r="N32" s="78"/>
      <c r="O32" s="86" t="s">
        <v>322</v>
      </c>
      <c r="P32" s="184">
        <f>D37+H37+L37+P37+T37+X37+AB37</f>
        <v>0</v>
      </c>
      <c r="Q32" s="197"/>
      <c r="R32" s="81"/>
      <c r="S32" s="82"/>
      <c r="T32" s="83"/>
      <c r="U32" s="199"/>
      <c r="V32" s="185"/>
      <c r="W32" s="185"/>
      <c r="X32" s="185"/>
      <c r="Y32" s="199"/>
      <c r="Z32" s="185"/>
      <c r="AA32" s="185"/>
      <c r="AB32" s="186"/>
      <c r="AC32" s="57"/>
    </row>
    <row r="33" spans="1:29" s="49" customFormat="1" ht="15.95" customHeight="1" x14ac:dyDescent="0.15">
      <c r="A33" s="208" t="s">
        <v>760</v>
      </c>
      <c r="B33" s="222" t="s">
        <v>87</v>
      </c>
      <c r="C33" s="223">
        <v>1650</v>
      </c>
      <c r="D33" s="50"/>
      <c r="E33" s="227" t="s">
        <v>718</v>
      </c>
      <c r="F33" s="222" t="s">
        <v>388</v>
      </c>
      <c r="G33" s="223">
        <v>280</v>
      </c>
      <c r="H33" s="50"/>
      <c r="I33" s="208" t="s">
        <v>684</v>
      </c>
      <c r="J33" s="222" t="s">
        <v>454</v>
      </c>
      <c r="K33" s="223">
        <v>200</v>
      </c>
      <c r="L33" s="50"/>
      <c r="M33" s="208" t="s">
        <v>691</v>
      </c>
      <c r="N33" s="222" t="s">
        <v>454</v>
      </c>
      <c r="O33" s="286">
        <v>90</v>
      </c>
      <c r="P33" s="50"/>
      <c r="Q33" s="208"/>
      <c r="R33" s="222" t="s">
        <v>342</v>
      </c>
      <c r="S33" s="223"/>
      <c r="T33" s="50"/>
      <c r="U33" s="227"/>
      <c r="V33" s="222"/>
      <c r="W33" s="223"/>
      <c r="X33" s="50"/>
      <c r="Y33" s="208" t="s">
        <v>693</v>
      </c>
      <c r="Z33" s="222" t="s">
        <v>454</v>
      </c>
      <c r="AA33" s="223">
        <v>110</v>
      </c>
      <c r="AB33" s="50"/>
      <c r="AC33" s="48"/>
    </row>
    <row r="34" spans="1:29" s="49" customFormat="1" ht="15.95" customHeight="1" x14ac:dyDescent="0.15">
      <c r="A34" s="208" t="s">
        <v>119</v>
      </c>
      <c r="B34" s="222" t="s">
        <v>35</v>
      </c>
      <c r="C34" s="223">
        <v>2800</v>
      </c>
      <c r="D34" s="50"/>
      <c r="E34" s="227" t="s">
        <v>719</v>
      </c>
      <c r="F34" s="222" t="s">
        <v>389</v>
      </c>
      <c r="G34" s="223">
        <v>400</v>
      </c>
      <c r="H34" s="50"/>
      <c r="I34" s="208" t="s">
        <v>685</v>
      </c>
      <c r="J34" s="222" t="s">
        <v>409</v>
      </c>
      <c r="K34" s="223">
        <v>350</v>
      </c>
      <c r="L34" s="50"/>
      <c r="M34" s="208" t="s">
        <v>549</v>
      </c>
      <c r="N34" s="222" t="s">
        <v>409</v>
      </c>
      <c r="O34" s="286">
        <v>50</v>
      </c>
      <c r="P34" s="50"/>
      <c r="Q34" s="208"/>
      <c r="R34" s="222" t="s">
        <v>341</v>
      </c>
      <c r="S34" s="223"/>
      <c r="T34" s="50"/>
      <c r="U34" s="227"/>
      <c r="V34" s="222"/>
      <c r="W34" s="223"/>
      <c r="X34" s="50"/>
      <c r="Y34" s="208" t="s">
        <v>694</v>
      </c>
      <c r="Z34" s="222" t="s">
        <v>409</v>
      </c>
      <c r="AA34" s="223">
        <v>140</v>
      </c>
      <c r="AB34" s="50"/>
      <c r="AC34" s="48"/>
    </row>
    <row r="35" spans="1:29" s="49" customFormat="1" ht="15.95" customHeight="1" x14ac:dyDescent="0.15">
      <c r="A35" s="208"/>
      <c r="B35" s="222"/>
      <c r="C35" s="223"/>
      <c r="D35" s="260"/>
      <c r="E35" s="261"/>
      <c r="F35" s="238"/>
      <c r="G35" s="240"/>
      <c r="H35" s="260"/>
      <c r="I35" s="239"/>
      <c r="J35" s="222"/>
      <c r="K35" s="223"/>
      <c r="L35" s="260"/>
      <c r="M35" s="208"/>
      <c r="N35" s="222"/>
      <c r="O35" s="286"/>
      <c r="P35" s="50"/>
      <c r="Q35" s="239"/>
      <c r="R35" s="238"/>
      <c r="S35" s="240"/>
      <c r="T35" s="260"/>
      <c r="U35" s="261"/>
      <c r="V35" s="238"/>
      <c r="W35" s="240"/>
      <c r="X35" s="260"/>
      <c r="Y35" s="239"/>
      <c r="Z35" s="238"/>
      <c r="AA35" s="240"/>
      <c r="AB35" s="260"/>
      <c r="AC35" s="48"/>
    </row>
    <row r="36" spans="1:29" s="49" customFormat="1" ht="15.95" customHeight="1" x14ac:dyDescent="0.15">
      <c r="A36" s="203"/>
      <c r="B36" s="107"/>
      <c r="C36" s="52"/>
      <c r="D36" s="53"/>
      <c r="E36" s="245"/>
      <c r="F36" s="51"/>
      <c r="G36" s="52"/>
      <c r="H36" s="53"/>
      <c r="I36" s="203"/>
      <c r="J36" s="51"/>
      <c r="K36" s="52"/>
      <c r="L36" s="53"/>
      <c r="M36" s="203"/>
      <c r="N36" s="167"/>
      <c r="O36" s="52"/>
      <c r="P36" s="53"/>
      <c r="Q36" s="203"/>
      <c r="R36" s="51"/>
      <c r="S36" s="52"/>
      <c r="T36" s="53"/>
      <c r="U36" s="245"/>
      <c r="V36" s="51"/>
      <c r="W36" s="52"/>
      <c r="X36" s="53"/>
      <c r="Y36" s="203"/>
      <c r="Z36" s="51"/>
      <c r="AA36" s="52"/>
      <c r="AB36" s="53"/>
      <c r="AC36" s="48"/>
    </row>
    <row r="37" spans="1:29" s="58" customFormat="1" ht="15.95" customHeight="1" x14ac:dyDescent="0.15">
      <c r="A37" s="191"/>
      <c r="B37" s="145" t="s">
        <v>209</v>
      </c>
      <c r="C37" s="87">
        <f>SUM(C33:C36)</f>
        <v>4450</v>
      </c>
      <c r="D37" s="55">
        <f>SUM(D33:D36)</f>
        <v>0</v>
      </c>
      <c r="E37" s="191"/>
      <c r="F37" s="145" t="s">
        <v>209</v>
      </c>
      <c r="G37" s="87">
        <f>SUM(G33:G36)</f>
        <v>680</v>
      </c>
      <c r="H37" s="55">
        <f>SUM(H33:H36)</f>
        <v>0</v>
      </c>
      <c r="I37" s="191"/>
      <c r="J37" s="145" t="s">
        <v>209</v>
      </c>
      <c r="K37" s="87">
        <f>SUM(K33:K36)</f>
        <v>550</v>
      </c>
      <c r="L37" s="55">
        <f>SUM(L33:L36)</f>
        <v>0</v>
      </c>
      <c r="M37" s="191"/>
      <c r="N37" s="145" t="s">
        <v>209</v>
      </c>
      <c r="O37" s="87">
        <f>SUM(O33:O36)</f>
        <v>140</v>
      </c>
      <c r="P37" s="55">
        <f>SUM(P33:P36)</f>
        <v>0</v>
      </c>
      <c r="Q37" s="191"/>
      <c r="R37" s="145"/>
      <c r="S37" s="87"/>
      <c r="T37" s="55"/>
      <c r="U37" s="200"/>
      <c r="V37" s="13"/>
      <c r="W37" s="59"/>
      <c r="X37" s="56"/>
      <c r="Y37" s="191"/>
      <c r="Z37" s="145" t="s">
        <v>209</v>
      </c>
      <c r="AA37" s="87">
        <f>SUM(AA33:AA36)</f>
        <v>250</v>
      </c>
      <c r="AB37" s="55">
        <f>SUM(AB33:AB36)</f>
        <v>0</v>
      </c>
      <c r="AC37" s="57"/>
    </row>
    <row r="38" spans="1:29" ht="15.95" customHeight="1" x14ac:dyDescent="0.15">
      <c r="B38" s="7" t="s">
        <v>378</v>
      </c>
      <c r="F38" s="72"/>
      <c r="J38" s="72"/>
      <c r="N38" s="72"/>
      <c r="R38" s="72"/>
      <c r="V38" s="72"/>
      <c r="W38" s="44"/>
      <c r="Z38" s="72"/>
      <c r="AB38" s="144" t="s">
        <v>560</v>
      </c>
    </row>
    <row r="39" spans="1:29" x14ac:dyDescent="0.15">
      <c r="B39" s="7" t="s">
        <v>466</v>
      </c>
    </row>
  </sheetData>
  <sheetProtection algorithmName="SHA-512" hashValue="3wVF9FAeF1ou9X2jq8ea5SPNBbD9NOZffqpfkLehLBM5ZamUHTBn+Lx2C6OWCXmqdmO2G+IhdhZAvUtpES1o2Q==" saltValue="XArEFn0iHyZzb0FF//YqnQ==" spinCount="100000" sheet="1" objects="1" scenarios="1"/>
  <phoneticPr fontId="12"/>
  <conditionalFormatting sqref="C8:D37">
    <cfRule type="cellIs" dxfId="29" priority="6" operator="greaterThan">
      <formula>$C8</formula>
    </cfRule>
  </conditionalFormatting>
  <conditionalFormatting sqref="G8:H37">
    <cfRule type="cellIs" dxfId="28" priority="5" operator="greaterThan">
      <formula>$G8</formula>
    </cfRule>
  </conditionalFormatting>
  <conditionalFormatting sqref="K8:L37">
    <cfRule type="cellIs" dxfId="27" priority="4" operator="greaterThan">
      <formula>$K8</formula>
    </cfRule>
  </conditionalFormatting>
  <conditionalFormatting sqref="O8:P37">
    <cfRule type="cellIs" dxfId="26" priority="3" operator="greaterThan">
      <formula>$O8</formula>
    </cfRule>
  </conditionalFormatting>
  <conditionalFormatting sqref="S8:T37">
    <cfRule type="cellIs" dxfId="25" priority="2" operator="greaterThan">
      <formula>$S8</formula>
    </cfRule>
  </conditionalFormatting>
  <conditionalFormatting sqref="AA8:AB37">
    <cfRule type="cellIs" dxfId="24" priority="1" operator="greaterThan">
      <formula>$AA8</formula>
    </cfRule>
  </conditionalFormatting>
  <pageMargins left="0.31496062992125984" right="0" top="0.39370078740157483" bottom="0.19685039370078741" header="0.51181102362204722" footer="0.51181102362204722"/>
  <pageSetup paperSize="9" scale="90"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36"/>
  <sheetViews>
    <sheetView zoomScaleNormal="100" workbookViewId="0">
      <selection activeCell="D7" sqref="D7"/>
    </sheetView>
  </sheetViews>
  <sheetFormatPr defaultRowHeight="13.5" x14ac:dyDescent="0.15"/>
  <cols>
    <col min="1" max="1" width="3.125" style="188" customWidth="1"/>
    <col min="2" max="2" width="7.125" style="39" customWidth="1"/>
    <col min="3" max="3" width="5.625" style="40" customWidth="1"/>
    <col min="4" max="4" width="6.625" style="41" customWidth="1"/>
    <col min="5" max="5" width="3.125" style="188" customWidth="1"/>
    <col min="6" max="6" width="7.125" style="39" customWidth="1"/>
    <col min="7" max="7" width="5.625" style="40" customWidth="1"/>
    <col min="8" max="8" width="6.625" style="41" customWidth="1"/>
    <col min="9" max="9" width="3.125" style="188" customWidth="1"/>
    <col min="10" max="10" width="7.125" style="39" customWidth="1"/>
    <col min="11" max="11" width="5.625" style="40" customWidth="1"/>
    <col min="12" max="12" width="6.625" style="41" customWidth="1"/>
    <col min="13" max="13" width="3.125" style="188" customWidth="1"/>
    <col min="14" max="14" width="7.125" style="39" customWidth="1"/>
    <col min="15" max="15" width="5.625" style="40" customWidth="1"/>
    <col min="16" max="16" width="6.625" style="42" customWidth="1"/>
    <col min="17" max="17" width="3.125" style="188" customWidth="1"/>
    <col min="18" max="18" width="7.125" style="39" customWidth="1"/>
    <col min="19" max="19" width="5.625" style="40" customWidth="1"/>
    <col min="20" max="20" width="6.625" style="42" customWidth="1"/>
    <col min="21" max="21" width="3.125" style="188" customWidth="1"/>
    <col min="22" max="22" width="7.125" style="39" customWidth="1"/>
    <col min="23" max="23" width="5.625" style="40" customWidth="1"/>
    <col min="24" max="24" width="6.625" style="42" customWidth="1"/>
    <col min="25" max="25" width="3.125" style="188" customWidth="1"/>
    <col min="26" max="26" width="7.125" style="39" customWidth="1"/>
    <col min="27" max="27" width="5.625" style="40" customWidth="1"/>
    <col min="28" max="28" width="6.625" style="42" customWidth="1"/>
    <col min="29" max="29" width="2.625" style="43" customWidth="1"/>
    <col min="30" max="16384" width="9" style="44"/>
  </cols>
  <sheetData>
    <row r="1" spans="1:30" s="70" customFormat="1" ht="15" customHeight="1" x14ac:dyDescent="0.15">
      <c r="A1" s="187"/>
      <c r="B1" s="60"/>
      <c r="C1" s="67"/>
      <c r="D1" s="69"/>
      <c r="E1" s="187"/>
      <c r="F1" s="60"/>
      <c r="G1" s="67"/>
      <c r="H1" s="69"/>
      <c r="I1" s="187"/>
      <c r="J1" s="60"/>
      <c r="K1" s="67"/>
      <c r="L1" s="69"/>
      <c r="M1" s="187"/>
      <c r="N1" s="60"/>
      <c r="O1" s="67"/>
      <c r="P1" s="62"/>
      <c r="Q1" s="187"/>
      <c r="R1" s="60"/>
      <c r="S1" s="168"/>
      <c r="T1" s="62"/>
      <c r="U1" s="187"/>
      <c r="V1" s="60"/>
      <c r="W1" s="67"/>
      <c r="X1" s="62"/>
      <c r="Y1" s="187"/>
      <c r="Z1" s="60"/>
      <c r="AA1" s="67"/>
      <c r="AB1" s="241" t="s">
        <v>757</v>
      </c>
      <c r="AC1" s="43"/>
    </row>
    <row r="2" spans="1:30" s="70" customFormat="1" ht="15" customHeight="1" x14ac:dyDescent="0.15">
      <c r="A2" s="187"/>
      <c r="B2" s="60"/>
      <c r="C2" s="67"/>
      <c r="D2" s="69"/>
      <c r="E2" s="187"/>
      <c r="F2" s="60"/>
      <c r="G2" s="67"/>
      <c r="H2" s="69"/>
      <c r="I2" s="187"/>
      <c r="J2" s="60"/>
      <c r="K2" s="67"/>
      <c r="L2" s="69"/>
      <c r="M2" s="187"/>
      <c r="N2" s="60"/>
      <c r="O2" s="67"/>
      <c r="P2" s="62"/>
      <c r="Q2" s="187"/>
      <c r="R2" s="60"/>
      <c r="S2" s="67"/>
      <c r="T2" s="62"/>
      <c r="U2" s="187"/>
      <c r="V2" s="60"/>
      <c r="W2" s="67"/>
      <c r="X2" s="62"/>
      <c r="Y2" s="187"/>
      <c r="AA2" s="67"/>
      <c r="AB2" s="34" t="str">
        <f>高松1!AB2</f>
        <v>香川県部数表</v>
      </c>
      <c r="AC2" s="43"/>
      <c r="AD2" s="221"/>
    </row>
    <row r="3" spans="1:30" s="70" customFormat="1" ht="15" customHeight="1" x14ac:dyDescent="0.15">
      <c r="A3" s="187"/>
      <c r="B3" s="60"/>
      <c r="C3" s="67"/>
      <c r="D3" s="69"/>
      <c r="E3" s="187"/>
      <c r="F3" s="60"/>
      <c r="G3" s="67"/>
      <c r="H3" s="69"/>
      <c r="I3" s="187"/>
      <c r="J3" s="60"/>
      <c r="K3" s="67"/>
      <c r="L3" s="69"/>
      <c r="M3" s="187"/>
      <c r="N3" s="60"/>
      <c r="O3" s="67"/>
      <c r="P3" s="62"/>
      <c r="Q3" s="187"/>
      <c r="R3" s="60"/>
      <c r="S3" s="67"/>
      <c r="T3" s="62"/>
      <c r="U3" s="187"/>
      <c r="V3" s="60"/>
      <c r="W3" s="67"/>
      <c r="X3" s="62"/>
      <c r="Y3" s="187"/>
      <c r="Z3" s="60"/>
      <c r="AA3" s="67"/>
      <c r="AB3" s="89" t="s">
        <v>154</v>
      </c>
      <c r="AC3" s="43"/>
    </row>
    <row r="4" spans="1:30" ht="5.0999999999999996" customHeight="1" x14ac:dyDescent="0.15"/>
    <row r="5" spans="1:30" ht="15.95" customHeight="1" x14ac:dyDescent="0.15">
      <c r="A5" s="189"/>
      <c r="B5" s="3" t="s">
        <v>224</v>
      </c>
      <c r="C5" s="4" t="s">
        <v>2</v>
      </c>
      <c r="D5" s="5" t="s">
        <v>3</v>
      </c>
      <c r="E5" s="189"/>
      <c r="F5" s="3" t="s">
        <v>4</v>
      </c>
      <c r="G5" s="4" t="s">
        <v>2</v>
      </c>
      <c r="H5" s="5" t="s">
        <v>3</v>
      </c>
      <c r="I5" s="189"/>
      <c r="J5" s="3" t="s">
        <v>223</v>
      </c>
      <c r="K5" s="4" t="s">
        <v>2</v>
      </c>
      <c r="L5" s="5" t="s">
        <v>3</v>
      </c>
      <c r="M5" s="189"/>
      <c r="N5" s="3" t="s">
        <v>222</v>
      </c>
      <c r="O5" s="4" t="s">
        <v>2</v>
      </c>
      <c r="P5" s="5" t="s">
        <v>3</v>
      </c>
      <c r="Q5" s="189"/>
      <c r="R5" s="3" t="s">
        <v>221</v>
      </c>
      <c r="S5" s="4" t="s">
        <v>2</v>
      </c>
      <c r="T5" s="5" t="s">
        <v>3</v>
      </c>
      <c r="U5" s="189"/>
      <c r="V5" s="3"/>
      <c r="W5" s="4"/>
      <c r="X5" s="5"/>
      <c r="Y5" s="189"/>
      <c r="Z5" s="3" t="s">
        <v>220</v>
      </c>
      <c r="AA5" s="4" t="s">
        <v>2</v>
      </c>
      <c r="AB5" s="5" t="s">
        <v>3</v>
      </c>
      <c r="AC5" s="46">
        <v>2</v>
      </c>
      <c r="AD5" s="47"/>
    </row>
    <row r="6" spans="1:30" ht="15.95" customHeight="1" x14ac:dyDescent="0.15">
      <c r="A6" s="190"/>
      <c r="B6" s="146" t="s">
        <v>296</v>
      </c>
      <c r="C6" s="79"/>
      <c r="D6" s="80"/>
      <c r="E6" s="193"/>
      <c r="F6" s="78"/>
      <c r="G6" s="79"/>
      <c r="H6" s="80"/>
      <c r="I6" s="195"/>
      <c r="J6" s="78"/>
      <c r="K6" s="86" t="s">
        <v>297</v>
      </c>
      <c r="L6" s="84">
        <f>C15+G15+K15+O15+S15+W15+AA15</f>
        <v>25830</v>
      </c>
      <c r="M6" s="195"/>
      <c r="N6" s="78"/>
      <c r="O6" s="86" t="s">
        <v>298</v>
      </c>
      <c r="P6" s="184">
        <f>D15+H15+L15+P15+T15+X15+AB15</f>
        <v>0</v>
      </c>
      <c r="Q6" s="197"/>
      <c r="R6" s="81"/>
      <c r="S6" s="82"/>
      <c r="T6" s="83"/>
      <c r="U6" s="199"/>
      <c r="V6" s="185"/>
      <c r="W6" s="185"/>
      <c r="X6" s="185"/>
      <c r="Y6" s="199"/>
      <c r="Z6" s="185"/>
      <c r="AA6" s="185"/>
      <c r="AB6" s="186"/>
      <c r="AC6" s="64"/>
      <c r="AD6" s="47"/>
    </row>
    <row r="7" spans="1:30" s="49" customFormat="1" ht="15.95" customHeight="1" x14ac:dyDescent="0.15">
      <c r="A7" s="208" t="s">
        <v>761</v>
      </c>
      <c r="B7" s="222" t="s">
        <v>89</v>
      </c>
      <c r="C7" s="223">
        <v>2500</v>
      </c>
      <c r="D7" s="175"/>
      <c r="E7" s="208" t="s">
        <v>605</v>
      </c>
      <c r="F7" s="222" t="s">
        <v>37</v>
      </c>
      <c r="G7" s="223">
        <v>1350</v>
      </c>
      <c r="H7" s="175"/>
      <c r="I7" s="208"/>
      <c r="J7" s="222"/>
      <c r="K7" s="259"/>
      <c r="L7" s="175"/>
      <c r="M7" s="208" t="s">
        <v>738</v>
      </c>
      <c r="N7" s="222" t="s">
        <v>91</v>
      </c>
      <c r="O7" s="259">
        <v>300</v>
      </c>
      <c r="P7" s="175"/>
      <c r="Q7" s="208" t="s">
        <v>654</v>
      </c>
      <c r="R7" s="222" t="s">
        <v>562</v>
      </c>
      <c r="S7" s="259">
        <v>150</v>
      </c>
      <c r="T7" s="175"/>
      <c r="U7" s="208"/>
      <c r="V7" s="222"/>
      <c r="W7" s="259"/>
      <c r="X7" s="175"/>
      <c r="Y7" s="208"/>
      <c r="Z7" s="222"/>
      <c r="AA7" s="259"/>
      <c r="AB7" s="50"/>
      <c r="AC7" s="43" t="s">
        <v>33</v>
      </c>
    </row>
    <row r="8" spans="1:30" s="49" customFormat="1" ht="15.95" customHeight="1" x14ac:dyDescent="0.15">
      <c r="A8" s="208"/>
      <c r="B8" s="222"/>
      <c r="C8" s="286"/>
      <c r="D8" s="175"/>
      <c r="E8" s="208" t="s">
        <v>720</v>
      </c>
      <c r="F8" s="222" t="s">
        <v>417</v>
      </c>
      <c r="G8" s="223">
        <v>200</v>
      </c>
      <c r="H8" s="175"/>
      <c r="I8" s="208" t="s">
        <v>144</v>
      </c>
      <c r="J8" s="222" t="s">
        <v>92</v>
      </c>
      <c r="K8" s="286">
        <v>1100</v>
      </c>
      <c r="L8" s="175"/>
      <c r="M8" s="208" t="s">
        <v>628</v>
      </c>
      <c r="N8" s="222" t="s">
        <v>92</v>
      </c>
      <c r="O8" s="223">
        <v>300</v>
      </c>
      <c r="P8" s="175"/>
      <c r="Q8" s="208"/>
      <c r="R8" s="222"/>
      <c r="S8" s="223"/>
      <c r="T8" s="175"/>
      <c r="U8" s="208"/>
      <c r="V8" s="222"/>
      <c r="W8" s="223"/>
      <c r="X8" s="175"/>
      <c r="Y8" s="208" t="s">
        <v>144</v>
      </c>
      <c r="Z8" s="222" t="s">
        <v>92</v>
      </c>
      <c r="AA8" s="223">
        <v>250</v>
      </c>
      <c r="AB8" s="50"/>
      <c r="AC8" s="48" t="s">
        <v>34</v>
      </c>
    </row>
    <row r="9" spans="1:30" s="49" customFormat="1" ht="15.95" customHeight="1" x14ac:dyDescent="0.15">
      <c r="A9" s="208" t="s">
        <v>110</v>
      </c>
      <c r="B9" s="222" t="s">
        <v>762</v>
      </c>
      <c r="C9" s="286">
        <v>2900</v>
      </c>
      <c r="D9" s="175"/>
      <c r="E9" s="208" t="s">
        <v>606</v>
      </c>
      <c r="F9" s="222" t="s">
        <v>92</v>
      </c>
      <c r="G9" s="223">
        <v>700</v>
      </c>
      <c r="H9" s="175"/>
      <c r="I9" s="208" t="s">
        <v>145</v>
      </c>
      <c r="J9" s="222" t="s">
        <v>369</v>
      </c>
      <c r="K9" s="223">
        <v>750</v>
      </c>
      <c r="L9" s="175"/>
      <c r="M9" s="208" t="s">
        <v>629</v>
      </c>
      <c r="N9" s="222" t="s">
        <v>7</v>
      </c>
      <c r="O9" s="223">
        <v>400</v>
      </c>
      <c r="P9" s="175"/>
      <c r="Q9" s="208"/>
      <c r="R9" s="222"/>
      <c r="S9" s="223"/>
      <c r="T9" s="175"/>
      <c r="U9" s="208"/>
      <c r="V9" s="222"/>
      <c r="W9" s="223"/>
      <c r="X9" s="175"/>
      <c r="Y9" s="208" t="s">
        <v>145</v>
      </c>
      <c r="Z9" s="222" t="s">
        <v>369</v>
      </c>
      <c r="AA9" s="223">
        <v>150</v>
      </c>
      <c r="AB9" s="50"/>
      <c r="AC9" s="48" t="s">
        <v>13</v>
      </c>
    </row>
    <row r="10" spans="1:30" s="49" customFormat="1" ht="15.95" customHeight="1" x14ac:dyDescent="0.15">
      <c r="A10" s="208" t="s">
        <v>111</v>
      </c>
      <c r="B10" s="222" t="s">
        <v>763</v>
      </c>
      <c r="C10" s="286">
        <v>2750</v>
      </c>
      <c r="D10" s="175"/>
      <c r="E10" s="208" t="s">
        <v>607</v>
      </c>
      <c r="F10" s="222" t="s">
        <v>404</v>
      </c>
      <c r="G10" s="223">
        <v>400</v>
      </c>
      <c r="H10" s="175"/>
      <c r="I10" s="208"/>
      <c r="J10" s="222"/>
      <c r="K10" s="223"/>
      <c r="L10" s="175"/>
      <c r="M10" s="208"/>
      <c r="N10" s="222"/>
      <c r="O10" s="223"/>
      <c r="P10" s="175"/>
      <c r="Q10" s="208"/>
      <c r="R10" s="222"/>
      <c r="S10" s="223"/>
      <c r="T10" s="175"/>
      <c r="U10" s="208"/>
      <c r="V10" s="222"/>
      <c r="W10" s="223"/>
      <c r="X10" s="175"/>
      <c r="Y10" s="208"/>
      <c r="Z10" s="222"/>
      <c r="AA10" s="223"/>
      <c r="AB10" s="50"/>
      <c r="AC10" s="48">
        <v>2</v>
      </c>
    </row>
    <row r="11" spans="1:30" s="49" customFormat="1" ht="15.95" customHeight="1" x14ac:dyDescent="0.15">
      <c r="A11" s="208" t="s">
        <v>112</v>
      </c>
      <c r="B11" s="222" t="s">
        <v>246</v>
      </c>
      <c r="C11" s="286">
        <v>1750</v>
      </c>
      <c r="D11" s="175"/>
      <c r="E11" s="208" t="s">
        <v>608</v>
      </c>
      <c r="F11" s="222" t="s">
        <v>609</v>
      </c>
      <c r="G11" s="223">
        <v>560</v>
      </c>
      <c r="H11" s="175"/>
      <c r="I11" s="208" t="s">
        <v>146</v>
      </c>
      <c r="J11" s="222" t="s">
        <v>370</v>
      </c>
      <c r="K11" s="286">
        <v>400</v>
      </c>
      <c r="L11" s="175"/>
      <c r="M11" s="208"/>
      <c r="N11" s="222"/>
      <c r="O11" s="223"/>
      <c r="P11" s="175"/>
      <c r="Q11" s="208"/>
      <c r="R11" s="222"/>
      <c r="S11" s="223"/>
      <c r="T11" s="175"/>
      <c r="U11" s="208"/>
      <c r="V11" s="222"/>
      <c r="W11" s="223"/>
      <c r="X11" s="175"/>
      <c r="Y11" s="208" t="s">
        <v>146</v>
      </c>
      <c r="Z11" s="222" t="s">
        <v>370</v>
      </c>
      <c r="AA11" s="286">
        <v>220</v>
      </c>
      <c r="AB11" s="50"/>
      <c r="AC11" s="48"/>
    </row>
    <row r="12" spans="1:30" s="49" customFormat="1" ht="15.95" customHeight="1" x14ac:dyDescent="0.15">
      <c r="A12" s="208" t="s">
        <v>113</v>
      </c>
      <c r="B12" s="222" t="s">
        <v>455</v>
      </c>
      <c r="C12" s="286">
        <v>2500</v>
      </c>
      <c r="D12" s="175"/>
      <c r="E12" s="208" t="s">
        <v>721</v>
      </c>
      <c r="F12" s="222" t="s">
        <v>418</v>
      </c>
      <c r="G12" s="223">
        <v>250</v>
      </c>
      <c r="H12" s="175"/>
      <c r="I12" s="208" t="s">
        <v>147</v>
      </c>
      <c r="J12" s="222" t="s">
        <v>7</v>
      </c>
      <c r="K12" s="286">
        <v>700</v>
      </c>
      <c r="L12" s="175"/>
      <c r="M12" s="208"/>
      <c r="N12" s="222"/>
      <c r="O12" s="223"/>
      <c r="P12" s="175"/>
      <c r="Q12" s="208"/>
      <c r="R12" s="222"/>
      <c r="S12" s="223"/>
      <c r="T12" s="175"/>
      <c r="U12" s="208"/>
      <c r="V12" s="222"/>
      <c r="W12" s="223"/>
      <c r="X12" s="175"/>
      <c r="Y12" s="208" t="s">
        <v>147</v>
      </c>
      <c r="Z12" s="222" t="s">
        <v>88</v>
      </c>
      <c r="AA12" s="286">
        <v>150</v>
      </c>
      <c r="AB12" s="50"/>
      <c r="AC12" s="48"/>
    </row>
    <row r="13" spans="1:30" s="49" customFormat="1" ht="15.95" customHeight="1" x14ac:dyDescent="0.15">
      <c r="A13" s="208" t="s">
        <v>114</v>
      </c>
      <c r="B13" s="222" t="s">
        <v>380</v>
      </c>
      <c r="C13" s="223">
        <v>1800</v>
      </c>
      <c r="D13" s="175"/>
      <c r="E13" s="208"/>
      <c r="F13" s="222"/>
      <c r="G13" s="223"/>
      <c r="H13" s="175"/>
      <c r="I13" s="208" t="s">
        <v>675</v>
      </c>
      <c r="J13" s="222" t="s">
        <v>91</v>
      </c>
      <c r="K13" s="286">
        <v>300</v>
      </c>
      <c r="L13" s="175"/>
      <c r="M13" s="208"/>
      <c r="N13" s="222"/>
      <c r="O13" s="223"/>
      <c r="P13" s="175"/>
      <c r="Q13" s="208"/>
      <c r="R13" s="222"/>
      <c r="S13" s="223"/>
      <c r="T13" s="175"/>
      <c r="U13" s="208"/>
      <c r="V13" s="222"/>
      <c r="W13" s="223"/>
      <c r="X13" s="175"/>
      <c r="Y13" s="208" t="s">
        <v>675</v>
      </c>
      <c r="Z13" s="222" t="s">
        <v>91</v>
      </c>
      <c r="AA13" s="286">
        <v>150</v>
      </c>
      <c r="AB13" s="50"/>
      <c r="AC13" s="48"/>
    </row>
    <row r="14" spans="1:30" s="49" customFormat="1" ht="15.95" customHeight="1" x14ac:dyDescent="0.15">
      <c r="A14" s="203" t="s">
        <v>115</v>
      </c>
      <c r="B14" s="51" t="s">
        <v>7</v>
      </c>
      <c r="C14" s="52">
        <v>2850</v>
      </c>
      <c r="D14" s="236"/>
      <c r="E14" s="203"/>
      <c r="F14" s="51"/>
      <c r="G14" s="52"/>
      <c r="H14" s="236"/>
      <c r="I14" s="203"/>
      <c r="J14" s="51"/>
      <c r="K14" s="52"/>
      <c r="L14" s="236"/>
      <c r="M14" s="203"/>
      <c r="N14" s="51"/>
      <c r="O14" s="52"/>
      <c r="P14" s="236"/>
      <c r="Q14" s="203"/>
      <c r="R14" s="51"/>
      <c r="S14" s="52"/>
      <c r="T14" s="236"/>
      <c r="U14" s="203"/>
      <c r="V14" s="51"/>
      <c r="W14" s="52"/>
      <c r="X14" s="236"/>
      <c r="Y14" s="203"/>
      <c r="Z14" s="51"/>
      <c r="AA14" s="287"/>
      <c r="AB14" s="53"/>
      <c r="AC14" s="48"/>
    </row>
    <row r="15" spans="1:30" s="58" customFormat="1" ht="15.95" customHeight="1" x14ac:dyDescent="0.15">
      <c r="A15" s="191"/>
      <c r="B15" s="145" t="s">
        <v>209</v>
      </c>
      <c r="C15" s="87">
        <f>SUM(C7:C14)</f>
        <v>17050</v>
      </c>
      <c r="D15" s="55">
        <f>SUM(D7:D14)</f>
        <v>0</v>
      </c>
      <c r="E15" s="191"/>
      <c r="F15" s="145" t="s">
        <v>209</v>
      </c>
      <c r="G15" s="87">
        <f>SUM(G7:G14)</f>
        <v>3460</v>
      </c>
      <c r="H15" s="55">
        <f>SUM(H7:H14)</f>
        <v>0</v>
      </c>
      <c r="I15" s="191"/>
      <c r="J15" s="145" t="s">
        <v>209</v>
      </c>
      <c r="K15" s="87">
        <f>SUM(K7:K14)</f>
        <v>3250</v>
      </c>
      <c r="L15" s="55">
        <f>SUM(L7:L14)</f>
        <v>0</v>
      </c>
      <c r="M15" s="191"/>
      <c r="N15" s="145" t="s">
        <v>209</v>
      </c>
      <c r="O15" s="87">
        <f>SUM(O7:O14)</f>
        <v>1000</v>
      </c>
      <c r="P15" s="55">
        <f>SUM(P7:P14)</f>
        <v>0</v>
      </c>
      <c r="Q15" s="191"/>
      <c r="R15" s="145" t="s">
        <v>244</v>
      </c>
      <c r="S15" s="87">
        <f>SUM(S7:S14)</f>
        <v>150</v>
      </c>
      <c r="T15" s="55">
        <f>SUM(T7:T14)</f>
        <v>0</v>
      </c>
      <c r="U15" s="200"/>
      <c r="V15" s="13"/>
      <c r="W15" s="54"/>
      <c r="X15" s="56"/>
      <c r="Y15" s="191"/>
      <c r="Z15" s="145" t="s">
        <v>209</v>
      </c>
      <c r="AA15" s="87">
        <f>SUM(AA7:AA14)</f>
        <v>920</v>
      </c>
      <c r="AB15" s="55">
        <f>SUM(AB7:AB14)</f>
        <v>0</v>
      </c>
      <c r="AC15" s="57"/>
    </row>
    <row r="16" spans="1:30" s="58" customFormat="1" ht="15.95" customHeight="1" x14ac:dyDescent="0.15">
      <c r="A16" s="190"/>
      <c r="B16" s="146" t="s">
        <v>299</v>
      </c>
      <c r="C16" s="79"/>
      <c r="D16" s="80"/>
      <c r="E16" s="193"/>
      <c r="F16" s="78"/>
      <c r="G16" s="79"/>
      <c r="H16" s="80"/>
      <c r="I16" s="195"/>
      <c r="J16" s="78"/>
      <c r="K16" s="86" t="s">
        <v>300</v>
      </c>
      <c r="L16" s="84">
        <f>C22+G22+K22+O22+S22+W22+AA22</f>
        <v>10870</v>
      </c>
      <c r="M16" s="195"/>
      <c r="N16" s="78"/>
      <c r="O16" s="86" t="s">
        <v>301</v>
      </c>
      <c r="P16" s="184">
        <f>D22+H22+L22+P22+T22+X22+AB22</f>
        <v>0</v>
      </c>
      <c r="Q16" s="197"/>
      <c r="R16" s="81"/>
      <c r="S16" s="82"/>
      <c r="T16" s="83"/>
      <c r="U16" s="199"/>
      <c r="V16" s="185"/>
      <c r="W16" s="185"/>
      <c r="X16" s="185"/>
      <c r="Y16" s="199"/>
      <c r="Z16" s="185"/>
      <c r="AA16" s="185"/>
      <c r="AB16" s="186"/>
      <c r="AC16" s="57"/>
    </row>
    <row r="17" spans="1:30" s="49" customFormat="1" ht="15.95" customHeight="1" x14ac:dyDescent="0.15">
      <c r="A17" s="208" t="s">
        <v>764</v>
      </c>
      <c r="B17" s="222" t="s">
        <v>86</v>
      </c>
      <c r="C17" s="223">
        <v>1750</v>
      </c>
      <c r="D17" s="175"/>
      <c r="E17" s="208" t="s">
        <v>722</v>
      </c>
      <c r="F17" s="222" t="s">
        <v>361</v>
      </c>
      <c r="G17" s="223">
        <v>300</v>
      </c>
      <c r="H17" s="175"/>
      <c r="I17" s="208" t="s">
        <v>664</v>
      </c>
      <c r="J17" s="222" t="s">
        <v>371</v>
      </c>
      <c r="K17" s="286">
        <v>830</v>
      </c>
      <c r="L17" s="50"/>
      <c r="M17" s="208" t="s">
        <v>630</v>
      </c>
      <c r="N17" s="222" t="s">
        <v>564</v>
      </c>
      <c r="O17" s="223">
        <v>120</v>
      </c>
      <c r="P17" s="175"/>
      <c r="Q17" s="208" t="s">
        <v>655</v>
      </c>
      <c r="R17" s="222" t="s">
        <v>81</v>
      </c>
      <c r="S17" s="223">
        <v>100</v>
      </c>
      <c r="T17" s="175"/>
      <c r="U17" s="208"/>
      <c r="V17" s="222"/>
      <c r="W17" s="223"/>
      <c r="X17" s="175"/>
      <c r="Y17" s="208" t="s">
        <v>664</v>
      </c>
      <c r="Z17" s="222" t="s">
        <v>371</v>
      </c>
      <c r="AA17" s="286">
        <v>550</v>
      </c>
      <c r="AB17" s="50"/>
      <c r="AC17" s="48"/>
    </row>
    <row r="18" spans="1:30" s="49" customFormat="1" ht="15.95" customHeight="1" x14ac:dyDescent="0.15">
      <c r="A18" s="208" t="s">
        <v>116</v>
      </c>
      <c r="B18" s="222" t="s">
        <v>596</v>
      </c>
      <c r="C18" s="223">
        <v>1250</v>
      </c>
      <c r="D18" s="175"/>
      <c r="E18" s="208" t="s">
        <v>610</v>
      </c>
      <c r="F18" s="222" t="s">
        <v>81</v>
      </c>
      <c r="G18" s="286">
        <v>700</v>
      </c>
      <c r="H18" s="50"/>
      <c r="I18" s="208"/>
      <c r="J18" s="222"/>
      <c r="K18" s="223"/>
      <c r="L18" s="50"/>
      <c r="M18" s="208" t="s">
        <v>411</v>
      </c>
      <c r="N18" s="222" t="s">
        <v>463</v>
      </c>
      <c r="O18" s="223">
        <v>20</v>
      </c>
      <c r="P18" s="50"/>
      <c r="Q18" s="208"/>
      <c r="R18" s="222"/>
      <c r="S18" s="223"/>
      <c r="T18" s="175"/>
      <c r="U18" s="208"/>
      <c r="V18" s="222"/>
      <c r="W18" s="223"/>
      <c r="X18" s="175"/>
      <c r="Y18" s="208"/>
      <c r="Z18" s="222"/>
      <c r="AA18" s="223"/>
      <c r="AB18" s="50"/>
      <c r="AC18" s="48"/>
    </row>
    <row r="19" spans="1:30" s="49" customFormat="1" ht="15.95" customHeight="1" x14ac:dyDescent="0.15">
      <c r="A19" s="208" t="s">
        <v>117</v>
      </c>
      <c r="B19" s="222" t="s">
        <v>467</v>
      </c>
      <c r="C19" s="223">
        <v>3050</v>
      </c>
      <c r="D19" s="175"/>
      <c r="E19" s="208"/>
      <c r="F19" s="222"/>
      <c r="G19" s="223"/>
      <c r="H19" s="50"/>
      <c r="I19" s="208"/>
      <c r="J19" s="222"/>
      <c r="K19" s="223"/>
      <c r="L19" s="175"/>
      <c r="M19" s="208"/>
      <c r="N19" s="222"/>
      <c r="O19" s="223"/>
      <c r="P19" s="50"/>
      <c r="Q19" s="208"/>
      <c r="R19" s="222"/>
      <c r="S19" s="223"/>
      <c r="T19" s="175"/>
      <c r="U19" s="208"/>
      <c r="V19" s="222"/>
      <c r="W19" s="223"/>
      <c r="X19" s="175"/>
      <c r="Y19" s="208"/>
      <c r="Z19" s="222"/>
      <c r="AA19" s="223"/>
      <c r="AB19" s="50"/>
      <c r="AC19" s="48"/>
    </row>
    <row r="20" spans="1:30" s="49" customFormat="1" ht="15.95" customHeight="1" x14ac:dyDescent="0.15">
      <c r="A20" s="208"/>
      <c r="B20" s="222"/>
      <c r="C20" s="223"/>
      <c r="D20" s="175"/>
      <c r="E20" s="208"/>
      <c r="F20" s="222"/>
      <c r="G20" s="223"/>
      <c r="H20" s="175"/>
      <c r="I20" s="208"/>
      <c r="J20" s="222"/>
      <c r="K20" s="223"/>
      <c r="L20" s="175"/>
      <c r="M20" s="208"/>
      <c r="N20" s="222"/>
      <c r="O20" s="223"/>
      <c r="P20" s="175"/>
      <c r="Q20" s="208"/>
      <c r="R20" s="222"/>
      <c r="S20" s="223"/>
      <c r="T20" s="175"/>
      <c r="U20" s="208"/>
      <c r="V20" s="222"/>
      <c r="W20" s="223"/>
      <c r="X20" s="175"/>
      <c r="Y20" s="208"/>
      <c r="Z20" s="222"/>
      <c r="AA20" s="223"/>
      <c r="AB20" s="50"/>
      <c r="AC20" s="48"/>
    </row>
    <row r="21" spans="1:30" s="49" customFormat="1" ht="15.95" customHeight="1" x14ac:dyDescent="0.15">
      <c r="A21" s="203" t="s">
        <v>118</v>
      </c>
      <c r="B21" s="51" t="s">
        <v>468</v>
      </c>
      <c r="C21" s="52">
        <v>2200</v>
      </c>
      <c r="D21" s="236"/>
      <c r="E21" s="203"/>
      <c r="F21" s="51"/>
      <c r="G21" s="52"/>
      <c r="H21" s="236"/>
      <c r="I21" s="203"/>
      <c r="J21" s="51"/>
      <c r="K21" s="52"/>
      <c r="L21" s="236"/>
      <c r="M21" s="203"/>
      <c r="N21" s="51"/>
      <c r="O21" s="52"/>
      <c r="P21" s="236"/>
      <c r="Q21" s="203"/>
      <c r="R21" s="51"/>
      <c r="S21" s="52"/>
      <c r="T21" s="236"/>
      <c r="U21" s="203"/>
      <c r="V21" s="51"/>
      <c r="W21" s="52"/>
      <c r="X21" s="236"/>
      <c r="Y21" s="203"/>
      <c r="Z21" s="51"/>
      <c r="AA21" s="52"/>
      <c r="AB21" s="53"/>
      <c r="AC21" s="48"/>
    </row>
    <row r="22" spans="1:30" s="58" customFormat="1" ht="15.95" customHeight="1" x14ac:dyDescent="0.15">
      <c r="A22" s="191"/>
      <c r="B22" s="145" t="s">
        <v>209</v>
      </c>
      <c r="C22" s="87">
        <f>SUM(C17:C21)</f>
        <v>8250</v>
      </c>
      <c r="D22" s="55">
        <f>SUM(D17:D21)</f>
        <v>0</v>
      </c>
      <c r="E22" s="191"/>
      <c r="F22" s="145" t="s">
        <v>209</v>
      </c>
      <c r="G22" s="87">
        <f>SUM(G17:G21)</f>
        <v>1000</v>
      </c>
      <c r="H22" s="55">
        <f>SUM(H17:H21)</f>
        <v>0</v>
      </c>
      <c r="I22" s="191"/>
      <c r="J22" s="145" t="s">
        <v>209</v>
      </c>
      <c r="K22" s="87">
        <f>SUM(K17:K21)</f>
        <v>830</v>
      </c>
      <c r="L22" s="55">
        <f>SUM(L17:L21)</f>
        <v>0</v>
      </c>
      <c r="M22" s="191"/>
      <c r="N22" s="145" t="s">
        <v>209</v>
      </c>
      <c r="O22" s="87">
        <f>SUM(O17:O21)</f>
        <v>140</v>
      </c>
      <c r="P22" s="55">
        <f>SUM(P17:P21)</f>
        <v>0</v>
      </c>
      <c r="Q22" s="191"/>
      <c r="R22" s="145" t="s">
        <v>209</v>
      </c>
      <c r="S22" s="87">
        <f>SUM(S17:S21)</f>
        <v>100</v>
      </c>
      <c r="T22" s="55">
        <f>SUM(T17:T21)</f>
        <v>0</v>
      </c>
      <c r="U22" s="200"/>
      <c r="V22" s="13"/>
      <c r="W22" s="87"/>
      <c r="X22" s="55"/>
      <c r="Y22" s="191"/>
      <c r="Z22" s="145" t="s">
        <v>209</v>
      </c>
      <c r="AA22" s="87">
        <f>SUM(AA17:AA21)</f>
        <v>550</v>
      </c>
      <c r="AB22" s="55">
        <f>SUM(AB17:AB21)</f>
        <v>0</v>
      </c>
      <c r="AC22" s="57"/>
    </row>
    <row r="23" spans="1:30" ht="15.95" customHeight="1" x14ac:dyDescent="0.15">
      <c r="A23" s="190"/>
      <c r="B23" s="146" t="s">
        <v>316</v>
      </c>
      <c r="C23" s="79"/>
      <c r="D23" s="80"/>
      <c r="E23" s="193"/>
      <c r="F23" s="78"/>
      <c r="G23" s="79"/>
      <c r="H23" s="80"/>
      <c r="I23" s="195"/>
      <c r="J23" s="78"/>
      <c r="K23" s="86" t="s">
        <v>317</v>
      </c>
      <c r="L23" s="84">
        <f>C29+G29+K29+O29+S29+W29+AA29</f>
        <v>8430</v>
      </c>
      <c r="M23" s="195"/>
      <c r="N23" s="78"/>
      <c r="O23" s="86" t="s">
        <v>318</v>
      </c>
      <c r="P23" s="184">
        <f>D29+H29+L29+P29+T29+X29+AB29</f>
        <v>0</v>
      </c>
      <c r="Q23" s="197"/>
      <c r="R23" s="81"/>
      <c r="S23" s="82"/>
      <c r="T23" s="83"/>
      <c r="U23" s="199"/>
      <c r="V23" s="185"/>
      <c r="W23" s="185"/>
      <c r="X23" s="185"/>
      <c r="Y23" s="199"/>
      <c r="Z23" s="185"/>
      <c r="AA23" s="185"/>
      <c r="AB23" s="186"/>
      <c r="AC23" s="64"/>
      <c r="AD23" s="47"/>
    </row>
    <row r="24" spans="1:30" s="49" customFormat="1" ht="15.95" customHeight="1" x14ac:dyDescent="0.15">
      <c r="A24" s="208" t="s">
        <v>765</v>
      </c>
      <c r="B24" s="222" t="s">
        <v>423</v>
      </c>
      <c r="C24" s="259">
        <v>1350</v>
      </c>
      <c r="D24" s="262"/>
      <c r="E24" s="208" t="s">
        <v>723</v>
      </c>
      <c r="F24" s="222" t="s">
        <v>343</v>
      </c>
      <c r="G24" s="259">
        <v>930</v>
      </c>
      <c r="H24" s="262"/>
      <c r="I24" s="208" t="s">
        <v>676</v>
      </c>
      <c r="J24" s="222" t="s">
        <v>104</v>
      </c>
      <c r="K24" s="259">
        <v>360</v>
      </c>
      <c r="L24" s="262"/>
      <c r="M24" s="208" t="s">
        <v>631</v>
      </c>
      <c r="N24" s="222" t="s">
        <v>107</v>
      </c>
      <c r="O24" s="259">
        <v>100</v>
      </c>
      <c r="P24" s="262"/>
      <c r="Q24" s="208"/>
      <c r="R24" s="222" t="s">
        <v>330</v>
      </c>
      <c r="S24" s="259"/>
      <c r="T24" s="262"/>
      <c r="U24" s="208"/>
      <c r="V24" s="222"/>
      <c r="W24" s="259"/>
      <c r="X24" s="262"/>
      <c r="Y24" s="208" t="s">
        <v>676</v>
      </c>
      <c r="Z24" s="222" t="s">
        <v>107</v>
      </c>
      <c r="AA24" s="259">
        <v>170</v>
      </c>
      <c r="AB24" s="263"/>
      <c r="AC24" s="43"/>
    </row>
    <row r="25" spans="1:30" s="49" customFormat="1" ht="15.95" customHeight="1" x14ac:dyDescent="0.15">
      <c r="A25" s="208" t="s">
        <v>121</v>
      </c>
      <c r="B25" s="222" t="s">
        <v>550</v>
      </c>
      <c r="C25" s="223">
        <v>1700</v>
      </c>
      <c r="D25" s="175"/>
      <c r="E25" s="208"/>
      <c r="F25" s="222"/>
      <c r="G25" s="223"/>
      <c r="H25" s="50"/>
      <c r="I25" s="208"/>
      <c r="J25" s="167"/>
      <c r="K25" s="223"/>
      <c r="L25" s="175"/>
      <c r="M25" s="208"/>
      <c r="N25" s="167"/>
      <c r="O25" s="223"/>
      <c r="P25" s="50"/>
      <c r="Q25" s="208"/>
      <c r="R25" s="222"/>
      <c r="S25" s="223"/>
      <c r="T25" s="50"/>
      <c r="U25" s="208"/>
      <c r="V25" s="222"/>
      <c r="W25" s="223"/>
      <c r="X25" s="50"/>
      <c r="Y25" s="208"/>
      <c r="Z25" s="222"/>
      <c r="AA25" s="223"/>
      <c r="AB25" s="50"/>
      <c r="AC25" s="48"/>
    </row>
    <row r="26" spans="1:30" s="49" customFormat="1" ht="15.95" customHeight="1" x14ac:dyDescent="0.15">
      <c r="A26" s="208" t="s">
        <v>122</v>
      </c>
      <c r="B26" s="222" t="s">
        <v>766</v>
      </c>
      <c r="C26" s="223">
        <v>1400</v>
      </c>
      <c r="D26" s="175"/>
      <c r="E26" s="208"/>
      <c r="F26" s="222"/>
      <c r="G26" s="223"/>
      <c r="H26" s="50"/>
      <c r="I26" s="208"/>
      <c r="J26" s="222"/>
      <c r="K26" s="223"/>
      <c r="L26" s="175"/>
      <c r="M26" s="208"/>
      <c r="N26" s="222"/>
      <c r="O26" s="223"/>
      <c r="P26" s="50"/>
      <c r="Q26" s="208"/>
      <c r="R26" s="222"/>
      <c r="S26" s="223"/>
      <c r="T26" s="50"/>
      <c r="U26" s="208"/>
      <c r="V26" s="222"/>
      <c r="W26" s="223"/>
      <c r="X26" s="50"/>
      <c r="Y26" s="208"/>
      <c r="Z26" s="222"/>
      <c r="AA26" s="223"/>
      <c r="AB26" s="50"/>
      <c r="AC26" s="48"/>
    </row>
    <row r="27" spans="1:30" s="49" customFormat="1" ht="15.95" customHeight="1" x14ac:dyDescent="0.15">
      <c r="A27" s="208" t="s">
        <v>123</v>
      </c>
      <c r="B27" s="222" t="s">
        <v>767</v>
      </c>
      <c r="C27" s="223">
        <v>1450</v>
      </c>
      <c r="D27" s="175"/>
      <c r="E27" s="208" t="s">
        <v>724</v>
      </c>
      <c r="F27" s="222" t="s">
        <v>344</v>
      </c>
      <c r="G27" s="223">
        <v>150</v>
      </c>
      <c r="H27" s="50"/>
      <c r="I27" s="208"/>
      <c r="J27" s="222"/>
      <c r="K27" s="223"/>
      <c r="L27" s="175"/>
      <c r="M27" s="208"/>
      <c r="N27" s="222"/>
      <c r="O27" s="223"/>
      <c r="P27" s="50"/>
      <c r="Q27" s="208"/>
      <c r="R27" s="222"/>
      <c r="S27" s="223"/>
      <c r="T27" s="50"/>
      <c r="U27" s="208"/>
      <c r="V27" s="222"/>
      <c r="W27" s="223"/>
      <c r="X27" s="50"/>
      <c r="Y27" s="208"/>
      <c r="Z27" s="222"/>
      <c r="AA27" s="223"/>
      <c r="AB27" s="50"/>
      <c r="AC27" s="48"/>
    </row>
    <row r="28" spans="1:30" s="49" customFormat="1" ht="15.95" customHeight="1" x14ac:dyDescent="0.15">
      <c r="A28" s="203" t="s">
        <v>124</v>
      </c>
      <c r="B28" s="51" t="s">
        <v>32</v>
      </c>
      <c r="C28" s="52">
        <v>700</v>
      </c>
      <c r="D28" s="236"/>
      <c r="E28" s="203" t="s">
        <v>725</v>
      </c>
      <c r="F28" s="51" t="s">
        <v>402</v>
      </c>
      <c r="G28" s="52">
        <v>70</v>
      </c>
      <c r="H28" s="236"/>
      <c r="I28" s="203" t="s">
        <v>686</v>
      </c>
      <c r="J28" s="51" t="s">
        <v>584</v>
      </c>
      <c r="K28" s="52">
        <v>35</v>
      </c>
      <c r="L28" s="236"/>
      <c r="M28" s="203"/>
      <c r="N28" s="51"/>
      <c r="O28" s="52"/>
      <c r="P28" s="236"/>
      <c r="Q28" s="203"/>
      <c r="R28" s="51"/>
      <c r="S28" s="52"/>
      <c r="T28" s="236"/>
      <c r="U28" s="203"/>
      <c r="V28" s="51"/>
      <c r="W28" s="52"/>
      <c r="X28" s="236"/>
      <c r="Y28" s="203" t="s">
        <v>695</v>
      </c>
      <c r="Z28" s="51" t="s">
        <v>584</v>
      </c>
      <c r="AA28" s="52">
        <v>15</v>
      </c>
      <c r="AB28" s="53"/>
      <c r="AC28" s="48"/>
    </row>
    <row r="29" spans="1:30" s="58" customFormat="1" ht="15.95" customHeight="1" x14ac:dyDescent="0.15">
      <c r="A29" s="191"/>
      <c r="B29" s="145" t="s">
        <v>209</v>
      </c>
      <c r="C29" s="87">
        <f>SUM(C24:C28)</f>
        <v>6600</v>
      </c>
      <c r="D29" s="55">
        <f>SUM(D24:D28)</f>
        <v>0</v>
      </c>
      <c r="E29" s="191"/>
      <c r="F29" s="145" t="s">
        <v>209</v>
      </c>
      <c r="G29" s="87">
        <f>SUM(G24:G28)</f>
        <v>1150</v>
      </c>
      <c r="H29" s="55">
        <f>SUM(H24:H28)</f>
        <v>0</v>
      </c>
      <c r="I29" s="191"/>
      <c r="J29" s="145" t="s">
        <v>209</v>
      </c>
      <c r="K29" s="87">
        <f>SUM(K24:K28)</f>
        <v>395</v>
      </c>
      <c r="L29" s="55">
        <f>SUM(L24:L28)</f>
        <v>0</v>
      </c>
      <c r="M29" s="191"/>
      <c r="N29" s="145" t="s">
        <v>209</v>
      </c>
      <c r="O29" s="87">
        <f>SUM(O24:O28)</f>
        <v>100</v>
      </c>
      <c r="P29" s="55">
        <f>SUM(P24:P28)</f>
        <v>0</v>
      </c>
      <c r="Q29" s="191"/>
      <c r="R29" s="145"/>
      <c r="S29" s="87"/>
      <c r="T29" s="55"/>
      <c r="U29" s="191"/>
      <c r="V29" s="145"/>
      <c r="W29" s="88"/>
      <c r="X29" s="56"/>
      <c r="Y29" s="191"/>
      <c r="Z29" s="145" t="s">
        <v>209</v>
      </c>
      <c r="AA29" s="87">
        <f>SUM(AA24:AA28)</f>
        <v>185</v>
      </c>
      <c r="AB29" s="55">
        <f>SUM(AB24:AB28)</f>
        <v>0</v>
      </c>
      <c r="AC29" s="172"/>
    </row>
    <row r="30" spans="1:30" s="58" customFormat="1" ht="15.95" customHeight="1" x14ac:dyDescent="0.15">
      <c r="A30" s="190"/>
      <c r="B30" s="146" t="s">
        <v>320</v>
      </c>
      <c r="C30" s="79"/>
      <c r="D30" s="80"/>
      <c r="E30" s="195"/>
      <c r="F30" s="78"/>
      <c r="G30" s="79"/>
      <c r="H30" s="80"/>
      <c r="I30" s="195"/>
      <c r="J30" s="78"/>
      <c r="K30" s="86" t="s">
        <v>323</v>
      </c>
      <c r="L30" s="84">
        <f>C33+G33+K33+O33+S33+W33+AA33</f>
        <v>5890</v>
      </c>
      <c r="M30" s="195"/>
      <c r="N30" s="78"/>
      <c r="O30" s="86" t="s">
        <v>324</v>
      </c>
      <c r="P30" s="184">
        <f>D33+H33+L33+P33+T33+X33+AB33</f>
        <v>0</v>
      </c>
      <c r="Q30" s="197"/>
      <c r="R30" s="81"/>
      <c r="S30" s="82"/>
      <c r="T30" s="83"/>
      <c r="U30" s="199"/>
      <c r="V30" s="185"/>
      <c r="W30" s="185"/>
      <c r="X30" s="185"/>
      <c r="Y30" s="199"/>
      <c r="Z30" s="185"/>
      <c r="AA30" s="185"/>
      <c r="AB30" s="186"/>
      <c r="AC30" s="48"/>
    </row>
    <row r="31" spans="1:30" s="49" customFormat="1" ht="15.95" customHeight="1" x14ac:dyDescent="0.15">
      <c r="A31" s="208" t="s">
        <v>768</v>
      </c>
      <c r="B31" s="222" t="s">
        <v>97</v>
      </c>
      <c r="C31" s="223">
        <v>2100</v>
      </c>
      <c r="D31" s="175"/>
      <c r="E31" s="208" t="s">
        <v>726</v>
      </c>
      <c r="F31" s="222" t="s">
        <v>253</v>
      </c>
      <c r="G31" s="223">
        <v>650</v>
      </c>
      <c r="H31" s="175"/>
      <c r="I31" s="208" t="s">
        <v>665</v>
      </c>
      <c r="J31" s="222" t="s">
        <v>100</v>
      </c>
      <c r="K31" s="223">
        <v>1000</v>
      </c>
      <c r="L31" s="175"/>
      <c r="M31" s="208" t="s">
        <v>632</v>
      </c>
      <c r="N31" s="222" t="s">
        <v>394</v>
      </c>
      <c r="O31" s="223">
        <v>35</v>
      </c>
      <c r="P31" s="175"/>
      <c r="Q31" s="208"/>
      <c r="R31" s="222" t="s">
        <v>279</v>
      </c>
      <c r="S31" s="223"/>
      <c r="T31" s="175"/>
      <c r="U31" s="208"/>
      <c r="V31" s="222"/>
      <c r="W31" s="223"/>
      <c r="X31" s="175"/>
      <c r="Y31" s="208" t="s">
        <v>665</v>
      </c>
      <c r="Z31" s="222" t="s">
        <v>100</v>
      </c>
      <c r="AA31" s="286">
        <v>180</v>
      </c>
      <c r="AB31" s="50"/>
      <c r="AC31" s="57"/>
    </row>
    <row r="32" spans="1:30" s="49" customFormat="1" ht="15.95" customHeight="1" x14ac:dyDescent="0.15">
      <c r="A32" s="203" t="s">
        <v>125</v>
      </c>
      <c r="B32" s="51" t="s">
        <v>31</v>
      </c>
      <c r="C32" s="52">
        <v>1900</v>
      </c>
      <c r="D32" s="236"/>
      <c r="E32" s="203"/>
      <c r="F32" s="107"/>
      <c r="G32" s="52"/>
      <c r="H32" s="236"/>
      <c r="I32" s="203"/>
      <c r="J32" s="107"/>
      <c r="K32" s="52"/>
      <c r="L32" s="236"/>
      <c r="M32" s="203" t="s">
        <v>633</v>
      </c>
      <c r="N32" s="51" t="s">
        <v>393</v>
      </c>
      <c r="O32" s="52">
        <v>25</v>
      </c>
      <c r="P32" s="53"/>
      <c r="Q32" s="203"/>
      <c r="R32" s="51"/>
      <c r="S32" s="52"/>
      <c r="T32" s="53"/>
      <c r="U32" s="245"/>
      <c r="V32" s="51"/>
      <c r="W32" s="52"/>
      <c r="X32" s="53"/>
      <c r="Y32" s="203"/>
      <c r="Z32" s="107"/>
      <c r="AA32" s="52"/>
      <c r="AB32" s="53"/>
      <c r="AC32" s="48"/>
    </row>
    <row r="33" spans="1:29" s="58" customFormat="1" ht="15.95" customHeight="1" x14ac:dyDescent="0.15">
      <c r="A33" s="191"/>
      <c r="B33" s="145" t="s">
        <v>209</v>
      </c>
      <c r="C33" s="87">
        <f>SUM(C31:C32)</f>
        <v>4000</v>
      </c>
      <c r="D33" s="55">
        <f>SUM(D31:D32)</f>
        <v>0</v>
      </c>
      <c r="E33" s="191"/>
      <c r="F33" s="145" t="s">
        <v>209</v>
      </c>
      <c r="G33" s="87">
        <f>SUM(G31:G32)</f>
        <v>650</v>
      </c>
      <c r="H33" s="55">
        <f>SUM(H31:H32)</f>
        <v>0</v>
      </c>
      <c r="I33" s="191"/>
      <c r="J33" s="145" t="s">
        <v>209</v>
      </c>
      <c r="K33" s="87">
        <f>SUM(K31:K32)</f>
        <v>1000</v>
      </c>
      <c r="L33" s="55">
        <f>SUM(L31:L32)</f>
        <v>0</v>
      </c>
      <c r="M33" s="191"/>
      <c r="N33" s="145" t="s">
        <v>209</v>
      </c>
      <c r="O33" s="87">
        <f>SUM(O31:O32)</f>
        <v>60</v>
      </c>
      <c r="P33" s="55">
        <f>SUM(P31:P32)</f>
        <v>0</v>
      </c>
      <c r="Q33" s="191"/>
      <c r="R33" s="145"/>
      <c r="S33" s="87"/>
      <c r="T33" s="55"/>
      <c r="U33" s="200"/>
      <c r="V33" s="145"/>
      <c r="W33" s="87"/>
      <c r="X33" s="55"/>
      <c r="Y33" s="191"/>
      <c r="Z33" s="145" t="s">
        <v>209</v>
      </c>
      <c r="AA33" s="87">
        <f>SUM(AA31:AA32)</f>
        <v>180</v>
      </c>
      <c r="AB33" s="55">
        <f>SUM(AB31:AB32)</f>
        <v>0</v>
      </c>
      <c r="AC33" s="48"/>
    </row>
    <row r="34" spans="1:29" s="58" customFormat="1" ht="15.95" customHeight="1" x14ac:dyDescent="0.15">
      <c r="A34" s="191"/>
      <c r="B34" s="145" t="s">
        <v>208</v>
      </c>
      <c r="C34" s="87">
        <f>高松1!C20+高松1!C31+高松2!C15+高松2!C22+C29+高松1!C37+C33</f>
        <v>74400</v>
      </c>
      <c r="D34" s="55">
        <f>高松1!D20+高松1!D31+高松2!D15+高松2!D22+D29+高松1!D37+D33</f>
        <v>0</v>
      </c>
      <c r="E34" s="191"/>
      <c r="F34" s="145" t="s">
        <v>208</v>
      </c>
      <c r="G34" s="87">
        <f>高松1!G20+高松1!G31+高松2!G15+高松2!G22+G29+高松1!G37+G33</f>
        <v>14390</v>
      </c>
      <c r="H34" s="55">
        <f>高松1!H20+高松1!H31+高松2!H15+高松2!H22+H29+高松1!H37+H33</f>
        <v>0</v>
      </c>
      <c r="I34" s="191"/>
      <c r="J34" s="145" t="s">
        <v>208</v>
      </c>
      <c r="K34" s="87">
        <f>高松1!K20+高松1!K31+高松2!K15+高松2!K22+K29+高松1!K37+K33</f>
        <v>12945</v>
      </c>
      <c r="L34" s="55">
        <f>高松1!L20+高松1!L31+高松2!L15+高松2!L22+L29+高松1!L37+L33</f>
        <v>0</v>
      </c>
      <c r="M34" s="191"/>
      <c r="N34" s="145" t="s">
        <v>208</v>
      </c>
      <c r="O34" s="87">
        <f>高松1!O20+高松1!O31+高松2!O15+高松2!O22+O29+高松1!O37+O33</f>
        <v>3670</v>
      </c>
      <c r="P34" s="55">
        <f>高松1!P20+高松1!P31+高松2!P15+高松2!P22+P29+高松1!P37+P33</f>
        <v>0</v>
      </c>
      <c r="Q34" s="191"/>
      <c r="R34" s="145" t="s">
        <v>208</v>
      </c>
      <c r="S34" s="87">
        <f>高松1!S20+高松1!S31+高松2!S15+高松2!S22+S29+高松1!S37+S33</f>
        <v>1860</v>
      </c>
      <c r="T34" s="55">
        <f>高松1!T20+高松1!T31+高松2!T15+高松2!T22+T29+高松1!T37+T33</f>
        <v>0</v>
      </c>
      <c r="U34" s="191"/>
      <c r="V34" s="145"/>
      <c r="W34" s="87"/>
      <c r="X34" s="55"/>
      <c r="Y34" s="191"/>
      <c r="Z34" s="145" t="s">
        <v>208</v>
      </c>
      <c r="AA34" s="87">
        <f>高松1!AA20+高松1!AA31+高松2!AA15+高松2!AA22+AA29+高松1!AA37+AA33</f>
        <v>5760</v>
      </c>
      <c r="AB34" s="55">
        <f>高松1!AB20+高松1!AB31+高松2!AB15+高松2!AB22+AB29+高松1!AB37+AB33</f>
        <v>0</v>
      </c>
      <c r="AC34" s="57"/>
    </row>
    <row r="35" spans="1:29" ht="15.95" customHeight="1" x14ac:dyDescent="0.15">
      <c r="B35" s="7" t="s">
        <v>377</v>
      </c>
      <c r="S35" s="61"/>
      <c r="T35" s="44"/>
      <c r="V35" s="60"/>
      <c r="W35" s="63"/>
      <c r="X35" s="62"/>
      <c r="Z35" s="60"/>
      <c r="AA35" s="63"/>
      <c r="AB35" s="144" t="s">
        <v>561</v>
      </c>
      <c r="AC35" s="229"/>
    </row>
    <row r="36" spans="1:29" x14ac:dyDescent="0.15">
      <c r="B36" s="7"/>
      <c r="L36" s="171"/>
    </row>
  </sheetData>
  <sheetProtection algorithmName="SHA-512" hashValue="XSg16++RWqTsslKYkMJCWa0rVmC1R6DnnViiDafr9SBU+qXfPJgUh9FERK3wixxK6HlMlywJPRLuAekSA8YYPg==" saltValue="v2XNQrr5si6bpRHDChwZOg==" spinCount="100000" sheet="1" objects="1" scenarios="1"/>
  <phoneticPr fontId="12"/>
  <conditionalFormatting sqref="C7:D34">
    <cfRule type="cellIs" dxfId="23" priority="6" operator="greaterThan">
      <formula>$C7</formula>
    </cfRule>
  </conditionalFormatting>
  <conditionalFormatting sqref="G7:H34">
    <cfRule type="cellIs" dxfId="22" priority="5" operator="greaterThan">
      <formula>$G7</formula>
    </cfRule>
  </conditionalFormatting>
  <conditionalFormatting sqref="K7:L34">
    <cfRule type="cellIs" dxfId="21" priority="4" operator="greaterThan">
      <formula>$K7</formula>
    </cfRule>
  </conditionalFormatting>
  <conditionalFormatting sqref="O7:P34">
    <cfRule type="cellIs" dxfId="20" priority="3" operator="greaterThan">
      <formula>$O7</formula>
    </cfRule>
  </conditionalFormatting>
  <conditionalFormatting sqref="S7:T34">
    <cfRule type="cellIs" dxfId="19" priority="2" operator="greaterThan">
      <formula>$S7</formula>
    </cfRule>
  </conditionalFormatting>
  <conditionalFormatting sqref="AA7:AB34">
    <cfRule type="cellIs" dxfId="18" priority="1" operator="greaterThan">
      <formula>$AA7</formula>
    </cfRule>
  </conditionalFormatting>
  <pageMargins left="0.31496062992125984" right="0" top="0.39370078740157483" bottom="0.19685039370078741" header="0.51181102362204722" footer="0.51181102362204722"/>
  <pageSetup paperSize="9" scale="90"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44"/>
  <sheetViews>
    <sheetView zoomScaleNormal="100" workbookViewId="0">
      <selection activeCell="D7" sqref="D7"/>
    </sheetView>
  </sheetViews>
  <sheetFormatPr defaultRowHeight="13.5" x14ac:dyDescent="0.15"/>
  <cols>
    <col min="1" max="1" width="3.125" style="188" customWidth="1"/>
    <col min="2" max="2" width="7.125" style="39" customWidth="1"/>
    <col min="3" max="3" width="5.625" style="40" customWidth="1"/>
    <col min="4" max="4" width="6.625" style="41" customWidth="1"/>
    <col min="5" max="5" width="3.125" style="188" customWidth="1"/>
    <col min="6" max="6" width="7.125" style="39" customWidth="1"/>
    <col min="7" max="7" width="5.625" style="40" customWidth="1"/>
    <col min="8" max="8" width="6.625" style="41" customWidth="1"/>
    <col min="9" max="9" width="3.125" style="188" customWidth="1"/>
    <col min="10" max="10" width="7.125" style="39" customWidth="1"/>
    <col min="11" max="11" width="5.625" style="40" customWidth="1"/>
    <col min="12" max="12" width="6.625" style="41" customWidth="1"/>
    <col min="13" max="13" width="3.125" style="188" customWidth="1"/>
    <col min="14" max="14" width="7.125" style="39" customWidth="1"/>
    <col min="15" max="15" width="5.625" style="40" customWidth="1"/>
    <col min="16" max="16" width="6.625" style="42" customWidth="1"/>
    <col min="17" max="17" width="3.125" style="188" customWidth="1"/>
    <col min="18" max="18" width="7.125" style="39" customWidth="1"/>
    <col min="19" max="19" width="5.625" style="40" customWidth="1"/>
    <col min="20" max="20" width="6.625" style="42" customWidth="1"/>
    <col min="21" max="21" width="3.125" style="188" customWidth="1"/>
    <col min="22" max="22" width="7.125" style="39" customWidth="1"/>
    <col min="23" max="23" width="5.625" style="40" customWidth="1"/>
    <col min="24" max="24" width="6.625" style="42" customWidth="1"/>
    <col min="25" max="25" width="3.125" style="188" customWidth="1"/>
    <col min="26" max="26" width="7.125" style="39" customWidth="1"/>
    <col min="27" max="27" width="5.625" style="40" customWidth="1"/>
    <col min="28" max="28" width="6.625" style="42" customWidth="1"/>
    <col min="29" max="29" width="2.625" style="43" customWidth="1"/>
    <col min="30" max="16384" width="9" style="44"/>
  </cols>
  <sheetData>
    <row r="1" spans="1:30" s="70" customFormat="1" ht="15" customHeight="1" x14ac:dyDescent="0.15">
      <c r="A1" s="187"/>
      <c r="B1" s="60"/>
      <c r="C1" s="67"/>
      <c r="D1" s="69"/>
      <c r="E1" s="187"/>
      <c r="F1" s="60"/>
      <c r="G1" s="67"/>
      <c r="H1" s="69"/>
      <c r="I1" s="187"/>
      <c r="J1" s="60"/>
      <c r="K1" s="67"/>
      <c r="L1" s="69"/>
      <c r="M1" s="187"/>
      <c r="N1" s="60"/>
      <c r="O1" s="67"/>
      <c r="P1" s="62"/>
      <c r="Q1" s="187"/>
      <c r="R1" s="60"/>
      <c r="S1" s="168"/>
      <c r="T1" s="62"/>
      <c r="U1" s="187"/>
      <c r="V1" s="60"/>
      <c r="W1" s="67"/>
      <c r="X1" s="62"/>
      <c r="Y1" s="187"/>
      <c r="Z1" s="60"/>
      <c r="AA1" s="67"/>
      <c r="AB1" s="241" t="s">
        <v>757</v>
      </c>
      <c r="AC1" s="43"/>
    </row>
    <row r="2" spans="1:30" s="70" customFormat="1" ht="15" customHeight="1" x14ac:dyDescent="0.15">
      <c r="A2" s="187"/>
      <c r="B2" s="60"/>
      <c r="C2" s="67"/>
      <c r="D2" s="69"/>
      <c r="E2" s="187"/>
      <c r="F2" s="60"/>
      <c r="G2" s="67"/>
      <c r="H2" s="69"/>
      <c r="I2" s="187"/>
      <c r="J2" s="60"/>
      <c r="K2" s="67"/>
      <c r="L2" s="69"/>
      <c r="M2" s="187"/>
      <c r="N2" s="60"/>
      <c r="O2" s="67"/>
      <c r="P2" s="62"/>
      <c r="Q2" s="187"/>
      <c r="R2" s="60"/>
      <c r="S2" s="67"/>
      <c r="T2" s="62"/>
      <c r="U2" s="187"/>
      <c r="V2" s="60"/>
      <c r="W2" s="67"/>
      <c r="X2" s="62"/>
      <c r="Y2" s="187"/>
      <c r="AA2" s="67"/>
      <c r="AB2" s="34" t="str">
        <f>高松1!AB2</f>
        <v>香川県部数表</v>
      </c>
      <c r="AC2" s="43"/>
    </row>
    <row r="3" spans="1:30" s="70" customFormat="1" ht="15" customHeight="1" x14ac:dyDescent="0.15">
      <c r="A3" s="187"/>
      <c r="B3" s="60"/>
      <c r="C3" s="67"/>
      <c r="D3" s="69"/>
      <c r="E3" s="187"/>
      <c r="F3" s="60"/>
      <c r="G3" s="67"/>
      <c r="H3" s="69"/>
      <c r="I3" s="187"/>
      <c r="J3" s="60"/>
      <c r="K3" s="67"/>
      <c r="L3" s="69"/>
      <c r="M3" s="187"/>
      <c r="N3" s="60"/>
      <c r="O3" s="67"/>
      <c r="P3" s="62"/>
      <c r="Q3" s="187"/>
      <c r="R3" s="60"/>
      <c r="S3" s="67"/>
      <c r="T3" s="62"/>
      <c r="U3" s="187"/>
      <c r="V3" s="60"/>
      <c r="W3" s="67"/>
      <c r="X3" s="62"/>
      <c r="Y3" s="187"/>
      <c r="Z3" s="60"/>
      <c r="AA3" s="67"/>
      <c r="AB3" s="89" t="s">
        <v>155</v>
      </c>
      <c r="AC3" s="43"/>
    </row>
    <row r="4" spans="1:30" ht="5.0999999999999996" customHeight="1" x14ac:dyDescent="0.15"/>
    <row r="5" spans="1:30" ht="15.95" customHeight="1" x14ac:dyDescent="0.15">
      <c r="A5" s="189"/>
      <c r="B5" s="3" t="s">
        <v>224</v>
      </c>
      <c r="C5" s="4" t="s">
        <v>2</v>
      </c>
      <c r="D5" s="5" t="s">
        <v>3</v>
      </c>
      <c r="E5" s="189"/>
      <c r="F5" s="267" t="s">
        <v>443</v>
      </c>
      <c r="G5" s="4" t="s">
        <v>2</v>
      </c>
      <c r="H5" s="5" t="s">
        <v>3</v>
      </c>
      <c r="I5" s="189"/>
      <c r="J5" s="3" t="s">
        <v>223</v>
      </c>
      <c r="K5" s="4" t="s">
        <v>2</v>
      </c>
      <c r="L5" s="5" t="s">
        <v>3</v>
      </c>
      <c r="M5" s="189"/>
      <c r="N5" s="3" t="s">
        <v>222</v>
      </c>
      <c r="O5" s="4" t="s">
        <v>2</v>
      </c>
      <c r="P5" s="5" t="s">
        <v>3</v>
      </c>
      <c r="Q5" s="189"/>
      <c r="R5" s="3" t="s">
        <v>221</v>
      </c>
      <c r="S5" s="4" t="s">
        <v>2</v>
      </c>
      <c r="T5" s="5" t="s">
        <v>3</v>
      </c>
      <c r="U5" s="189"/>
      <c r="V5" s="3"/>
      <c r="W5" s="4"/>
      <c r="X5" s="5"/>
      <c r="Y5" s="189"/>
      <c r="Z5" s="3" t="s">
        <v>220</v>
      </c>
      <c r="AA5" s="4" t="s">
        <v>2</v>
      </c>
      <c r="AB5" s="5" t="s">
        <v>3</v>
      </c>
      <c r="AC5" s="176">
        <v>3</v>
      </c>
      <c r="AD5" s="47"/>
    </row>
    <row r="6" spans="1:30" s="58" customFormat="1" ht="15.95" customHeight="1" x14ac:dyDescent="0.15">
      <c r="A6" s="190"/>
      <c r="B6" s="148" t="s">
        <v>211</v>
      </c>
      <c r="C6" s="79"/>
      <c r="D6" s="80"/>
      <c r="E6" s="193"/>
      <c r="F6" s="78"/>
      <c r="G6" s="79"/>
      <c r="H6" s="80"/>
      <c r="I6" s="195"/>
      <c r="J6" s="78"/>
      <c r="K6" s="86" t="s">
        <v>109</v>
      </c>
      <c r="L6" s="84">
        <f>C11+G11+K11+O11+S11+W11+AA11</f>
        <v>6580</v>
      </c>
      <c r="M6" s="195"/>
      <c r="N6" s="78"/>
      <c r="O6" s="86" t="s">
        <v>108</v>
      </c>
      <c r="P6" s="184">
        <f>D11+H11+L11+P11+T11+X11+AB11</f>
        <v>0</v>
      </c>
      <c r="Q6" s="197"/>
      <c r="R6" s="81"/>
      <c r="S6" s="82"/>
      <c r="T6" s="83"/>
      <c r="U6" s="199"/>
      <c r="V6" s="185"/>
      <c r="W6" s="185"/>
      <c r="X6" s="185"/>
      <c r="Y6" s="199"/>
      <c r="Z6" s="185"/>
      <c r="AA6" s="185"/>
      <c r="AB6" s="186"/>
      <c r="AC6" s="57"/>
    </row>
    <row r="7" spans="1:30" s="49" customFormat="1" ht="15.95" customHeight="1" x14ac:dyDescent="0.15">
      <c r="A7" s="208" t="s">
        <v>683</v>
      </c>
      <c r="B7" s="222" t="s">
        <v>36</v>
      </c>
      <c r="C7" s="223">
        <v>2150</v>
      </c>
      <c r="D7" s="50"/>
      <c r="E7" s="227" t="s">
        <v>769</v>
      </c>
      <c r="F7" s="222" t="s">
        <v>1</v>
      </c>
      <c r="G7" s="223">
        <v>760</v>
      </c>
      <c r="H7" s="50"/>
      <c r="I7" s="208" t="s">
        <v>687</v>
      </c>
      <c r="J7" s="222" t="s">
        <v>589</v>
      </c>
      <c r="K7" s="223">
        <v>250</v>
      </c>
      <c r="L7" s="50"/>
      <c r="M7" s="208" t="s">
        <v>770</v>
      </c>
      <c r="N7" s="222" t="s">
        <v>589</v>
      </c>
      <c r="O7" s="286">
        <v>20</v>
      </c>
      <c r="P7" s="50"/>
      <c r="Q7" s="208" t="s">
        <v>771</v>
      </c>
      <c r="R7" s="222" t="s">
        <v>570</v>
      </c>
      <c r="S7" s="223">
        <v>100</v>
      </c>
      <c r="T7" s="50"/>
      <c r="U7" s="227"/>
      <c r="V7" s="222"/>
      <c r="W7" s="223"/>
      <c r="X7" s="50"/>
      <c r="Y7" s="208" t="s">
        <v>772</v>
      </c>
      <c r="Z7" s="222" t="s">
        <v>589</v>
      </c>
      <c r="AA7" s="223">
        <v>110</v>
      </c>
      <c r="AB7" s="50"/>
      <c r="AC7" s="48" t="s">
        <v>332</v>
      </c>
    </row>
    <row r="8" spans="1:30" s="49" customFormat="1" ht="15.95" customHeight="1" x14ac:dyDescent="0.15">
      <c r="A8" s="208" t="s">
        <v>120</v>
      </c>
      <c r="B8" s="222" t="s">
        <v>90</v>
      </c>
      <c r="C8" s="223">
        <v>2700</v>
      </c>
      <c r="D8" s="50"/>
      <c r="E8" s="227"/>
      <c r="F8" s="222"/>
      <c r="G8" s="223"/>
      <c r="H8" s="50"/>
      <c r="I8" s="208" t="s">
        <v>666</v>
      </c>
      <c r="J8" s="222" t="s">
        <v>590</v>
      </c>
      <c r="K8" s="223">
        <v>300</v>
      </c>
      <c r="L8" s="50"/>
      <c r="M8" s="208" t="s">
        <v>773</v>
      </c>
      <c r="N8" s="222" t="s">
        <v>590</v>
      </c>
      <c r="O8" s="286">
        <v>40</v>
      </c>
      <c r="P8" s="50"/>
      <c r="Q8" s="227"/>
      <c r="R8" s="222"/>
      <c r="S8" s="223"/>
      <c r="T8" s="50"/>
      <c r="U8" s="227"/>
      <c r="V8" s="222"/>
      <c r="W8" s="223"/>
      <c r="X8" s="50"/>
      <c r="Y8" s="208" t="s">
        <v>774</v>
      </c>
      <c r="Z8" s="222" t="s">
        <v>590</v>
      </c>
      <c r="AA8" s="223">
        <v>150</v>
      </c>
      <c r="AB8" s="50"/>
      <c r="AC8" s="48" t="s">
        <v>333</v>
      </c>
    </row>
    <row r="9" spans="1:30" s="49" customFormat="1" ht="15.95" customHeight="1" x14ac:dyDescent="0.15">
      <c r="A9" s="208"/>
      <c r="B9" s="167" t="s">
        <v>775</v>
      </c>
      <c r="C9" s="223"/>
      <c r="D9" s="50"/>
      <c r="E9" s="227"/>
      <c r="F9" s="222"/>
      <c r="G9" s="223"/>
      <c r="H9" s="50"/>
      <c r="I9" s="227"/>
      <c r="J9" s="222"/>
      <c r="K9" s="223"/>
      <c r="L9" s="50"/>
      <c r="M9" s="227"/>
      <c r="N9" s="222"/>
      <c r="O9" s="286"/>
      <c r="P9" s="50"/>
      <c r="Q9" s="227"/>
      <c r="R9" s="222"/>
      <c r="S9" s="223"/>
      <c r="T9" s="50"/>
      <c r="U9" s="227"/>
      <c r="V9" s="222"/>
      <c r="W9" s="223"/>
      <c r="X9" s="50"/>
      <c r="Y9" s="227"/>
      <c r="Z9" s="222"/>
      <c r="AA9" s="223"/>
      <c r="AB9" s="50"/>
      <c r="AC9" s="48" t="s">
        <v>17</v>
      </c>
    </row>
    <row r="10" spans="1:30" s="49" customFormat="1" ht="15.95" customHeight="1" x14ac:dyDescent="0.15">
      <c r="A10" s="203"/>
      <c r="B10" s="270"/>
      <c r="C10" s="52"/>
      <c r="D10" s="53"/>
      <c r="E10" s="245"/>
      <c r="F10" s="51"/>
      <c r="G10" s="52"/>
      <c r="H10" s="53"/>
      <c r="I10" s="245"/>
      <c r="J10" s="51"/>
      <c r="K10" s="52"/>
      <c r="L10" s="53"/>
      <c r="M10" s="245"/>
      <c r="N10" s="51"/>
      <c r="O10" s="287"/>
      <c r="P10" s="53"/>
      <c r="Q10" s="245"/>
      <c r="R10" s="51"/>
      <c r="S10" s="52"/>
      <c r="T10" s="53"/>
      <c r="U10" s="245"/>
      <c r="V10" s="51"/>
      <c r="W10" s="52"/>
      <c r="X10" s="53"/>
      <c r="Y10" s="245"/>
      <c r="Z10" s="51"/>
      <c r="AA10" s="52"/>
      <c r="AB10" s="53"/>
      <c r="AC10" s="48"/>
    </row>
    <row r="11" spans="1:30" s="58" customFormat="1" ht="15.95" customHeight="1" x14ac:dyDescent="0.15">
      <c r="A11" s="191"/>
      <c r="B11" s="145" t="s">
        <v>209</v>
      </c>
      <c r="C11" s="87">
        <f>SUM(C7:C9)</f>
        <v>4850</v>
      </c>
      <c r="D11" s="55">
        <f>SUM(D7:D9)</f>
        <v>0</v>
      </c>
      <c r="E11" s="191"/>
      <c r="F11" s="145" t="s">
        <v>209</v>
      </c>
      <c r="G11" s="87">
        <f>SUM(G7:G9)</f>
        <v>760</v>
      </c>
      <c r="H11" s="55">
        <f>SUM(H7:H9)</f>
        <v>0</v>
      </c>
      <c r="I11" s="191"/>
      <c r="J11" s="145" t="s">
        <v>209</v>
      </c>
      <c r="K11" s="87">
        <f>SUM(K7:K9)</f>
        <v>550</v>
      </c>
      <c r="L11" s="55">
        <f>SUM(L7:L9)</f>
        <v>0</v>
      </c>
      <c r="M11" s="191"/>
      <c r="N11" s="145" t="s">
        <v>209</v>
      </c>
      <c r="O11" s="288">
        <f>SUM(O7:O9)</f>
        <v>60</v>
      </c>
      <c r="P11" s="55">
        <f>SUM(P7:P9)</f>
        <v>0</v>
      </c>
      <c r="Q11" s="191"/>
      <c r="R11" s="145" t="s">
        <v>209</v>
      </c>
      <c r="S11" s="87">
        <f>SUM(S7:S9)</f>
        <v>100</v>
      </c>
      <c r="T11" s="55">
        <f>SUM(T7:T9)</f>
        <v>0</v>
      </c>
      <c r="U11" s="200"/>
      <c r="V11" s="13"/>
      <c r="W11" s="59"/>
      <c r="X11" s="56"/>
      <c r="Y11" s="191"/>
      <c r="Z11" s="145" t="s">
        <v>209</v>
      </c>
      <c r="AA11" s="87">
        <f>SUM(AA7:AA9)</f>
        <v>260</v>
      </c>
      <c r="AB11" s="55">
        <f>SUM(AB7:AB9)</f>
        <v>0</v>
      </c>
      <c r="AC11" s="48" t="s">
        <v>334</v>
      </c>
    </row>
    <row r="12" spans="1:30" s="49" customFormat="1" ht="15.95" customHeight="1" x14ac:dyDescent="0.15">
      <c r="A12" s="190"/>
      <c r="B12" s="148" t="s">
        <v>249</v>
      </c>
      <c r="C12" s="79"/>
      <c r="D12" s="80"/>
      <c r="E12" s="193"/>
      <c r="F12" s="78"/>
      <c r="G12" s="79"/>
      <c r="H12" s="80"/>
      <c r="I12" s="195"/>
      <c r="J12" s="78"/>
      <c r="K12" s="86" t="s">
        <v>250</v>
      </c>
      <c r="L12" s="84">
        <f>C25+G25+K25+O25+S25+W25+AA25</f>
        <v>14320</v>
      </c>
      <c r="M12" s="195"/>
      <c r="N12" s="78"/>
      <c r="O12" s="86" t="s">
        <v>251</v>
      </c>
      <c r="P12" s="184">
        <f>D25+H25+L25+P25+T25+X25+AB25</f>
        <v>0</v>
      </c>
      <c r="Q12" s="197"/>
      <c r="R12" s="81"/>
      <c r="S12" s="82"/>
      <c r="T12" s="83"/>
      <c r="U12" s="199"/>
      <c r="V12" s="185"/>
      <c r="W12" s="185"/>
      <c r="X12" s="185"/>
      <c r="Y12" s="199"/>
      <c r="Z12" s="185"/>
      <c r="AA12" s="185"/>
      <c r="AB12" s="186"/>
      <c r="AC12" s="48" t="s">
        <v>335</v>
      </c>
    </row>
    <row r="13" spans="1:30" s="49" customFormat="1" ht="15.95" customHeight="1" x14ac:dyDescent="0.15">
      <c r="A13" s="208" t="s">
        <v>128</v>
      </c>
      <c r="B13" s="222" t="s">
        <v>102</v>
      </c>
      <c r="C13" s="223">
        <v>2050</v>
      </c>
      <c r="D13" s="175"/>
      <c r="E13" s="208" t="s">
        <v>776</v>
      </c>
      <c r="F13" s="222" t="s">
        <v>362</v>
      </c>
      <c r="G13" s="223">
        <v>400</v>
      </c>
      <c r="H13" s="50"/>
      <c r="I13" s="208" t="s">
        <v>697</v>
      </c>
      <c r="J13" s="222" t="s">
        <v>581</v>
      </c>
      <c r="K13" s="223">
        <v>200</v>
      </c>
      <c r="L13" s="50"/>
      <c r="M13" s="208" t="s">
        <v>634</v>
      </c>
      <c r="N13" s="222" t="s">
        <v>381</v>
      </c>
      <c r="O13" s="286">
        <v>30</v>
      </c>
      <c r="P13" s="50"/>
      <c r="Q13" s="208"/>
      <c r="R13" s="222" t="s">
        <v>308</v>
      </c>
      <c r="S13" s="223"/>
      <c r="T13" s="50"/>
      <c r="U13" s="208"/>
      <c r="V13" s="222"/>
      <c r="W13" s="223"/>
      <c r="X13" s="50"/>
      <c r="Y13" s="208" t="s">
        <v>777</v>
      </c>
      <c r="Z13" s="222" t="s">
        <v>583</v>
      </c>
      <c r="AA13" s="223">
        <v>100</v>
      </c>
      <c r="AB13" s="50"/>
      <c r="AC13" s="48" t="s">
        <v>778</v>
      </c>
    </row>
    <row r="14" spans="1:30" s="49" customFormat="1" ht="15.95" customHeight="1" x14ac:dyDescent="0.15">
      <c r="A14" s="208"/>
      <c r="B14" s="167" t="s">
        <v>401</v>
      </c>
      <c r="C14" s="223"/>
      <c r="D14" s="175"/>
      <c r="E14" s="208"/>
      <c r="F14" s="222"/>
      <c r="G14" s="223"/>
      <c r="H14" s="50"/>
      <c r="I14" s="264"/>
      <c r="J14" s="222" t="s">
        <v>582</v>
      </c>
      <c r="K14" s="223"/>
      <c r="L14" s="50"/>
      <c r="M14" s="208"/>
      <c r="N14" s="222"/>
      <c r="O14" s="286"/>
      <c r="P14" s="50"/>
      <c r="Q14" s="208"/>
      <c r="R14" s="222"/>
      <c r="S14" s="223"/>
      <c r="T14" s="50"/>
      <c r="U14" s="208"/>
      <c r="V14" s="222"/>
      <c r="W14" s="223"/>
      <c r="X14" s="50"/>
      <c r="Y14" s="208"/>
      <c r="Z14" s="222" t="s">
        <v>779</v>
      </c>
      <c r="AA14" s="223"/>
      <c r="AB14" s="50"/>
      <c r="AC14" s="173" t="s">
        <v>13</v>
      </c>
    </row>
    <row r="15" spans="1:30" s="49" customFormat="1" ht="15.95" customHeight="1" x14ac:dyDescent="0.15">
      <c r="A15" s="208" t="s">
        <v>129</v>
      </c>
      <c r="B15" s="222" t="s">
        <v>263</v>
      </c>
      <c r="C15" s="223">
        <v>1650</v>
      </c>
      <c r="D15" s="175"/>
      <c r="E15" s="208" t="s">
        <v>780</v>
      </c>
      <c r="F15" s="222" t="s">
        <v>287</v>
      </c>
      <c r="G15" s="223">
        <v>220</v>
      </c>
      <c r="H15" s="175"/>
      <c r="I15" s="208" t="s">
        <v>698</v>
      </c>
      <c r="J15" s="222" t="s">
        <v>575</v>
      </c>
      <c r="K15" s="223">
        <v>150</v>
      </c>
      <c r="L15" s="175"/>
      <c r="M15" s="208" t="s">
        <v>635</v>
      </c>
      <c r="N15" s="222" t="s">
        <v>385</v>
      </c>
      <c r="O15" s="286">
        <v>40</v>
      </c>
      <c r="P15" s="50"/>
      <c r="Q15" s="208"/>
      <c r="R15" s="222" t="s">
        <v>405</v>
      </c>
      <c r="S15" s="223"/>
      <c r="T15" s="175"/>
      <c r="U15" s="208"/>
      <c r="V15" s="222"/>
      <c r="W15" s="223"/>
      <c r="X15" s="175"/>
      <c r="Y15" s="208" t="s">
        <v>781</v>
      </c>
      <c r="Z15" s="222" t="s">
        <v>575</v>
      </c>
      <c r="AA15" s="223">
        <v>50</v>
      </c>
      <c r="AB15" s="50"/>
      <c r="AC15" s="173"/>
    </row>
    <row r="16" spans="1:30" s="49" customFormat="1" ht="15.95" customHeight="1" x14ac:dyDescent="0.15">
      <c r="A16" s="208" t="s">
        <v>130</v>
      </c>
      <c r="B16" s="222" t="s">
        <v>264</v>
      </c>
      <c r="C16" s="223">
        <v>1900</v>
      </c>
      <c r="D16" s="175"/>
      <c r="E16" s="208"/>
      <c r="F16" s="222"/>
      <c r="G16" s="223"/>
      <c r="H16" s="175"/>
      <c r="I16" s="208" t="s">
        <v>699</v>
      </c>
      <c r="J16" s="222" t="s">
        <v>576</v>
      </c>
      <c r="K16" s="223">
        <v>250</v>
      </c>
      <c r="L16" s="175"/>
      <c r="M16" s="208" t="s">
        <v>702</v>
      </c>
      <c r="N16" s="222" t="s">
        <v>386</v>
      </c>
      <c r="O16" s="286">
        <v>40</v>
      </c>
      <c r="P16" s="175"/>
      <c r="Q16" s="208"/>
      <c r="R16" s="222"/>
      <c r="S16" s="223"/>
      <c r="T16" s="175"/>
      <c r="U16" s="208"/>
      <c r="V16" s="222"/>
      <c r="W16" s="223"/>
      <c r="X16" s="175"/>
      <c r="Y16" s="208" t="s">
        <v>782</v>
      </c>
      <c r="Z16" s="222" t="s">
        <v>576</v>
      </c>
      <c r="AA16" s="223">
        <v>100</v>
      </c>
      <c r="AB16" s="50"/>
      <c r="AC16" s="173" t="s">
        <v>336</v>
      </c>
    </row>
    <row r="17" spans="1:29" s="49" customFormat="1" ht="15.95" customHeight="1" x14ac:dyDescent="0.15">
      <c r="A17" s="208"/>
      <c r="B17" s="167" t="s">
        <v>436</v>
      </c>
      <c r="C17" s="226"/>
      <c r="D17" s="175"/>
      <c r="E17" s="208"/>
      <c r="F17" s="222"/>
      <c r="G17" s="223"/>
      <c r="H17" s="175"/>
      <c r="I17" s="208"/>
      <c r="J17" s="222"/>
      <c r="K17" s="223"/>
      <c r="L17" s="175"/>
      <c r="M17" s="208"/>
      <c r="N17" s="222"/>
      <c r="O17" s="286"/>
      <c r="P17" s="175"/>
      <c r="Q17" s="208"/>
      <c r="R17" s="222"/>
      <c r="S17" s="223"/>
      <c r="T17" s="175"/>
      <c r="U17" s="208"/>
      <c r="V17" s="222"/>
      <c r="W17" s="223"/>
      <c r="X17" s="175"/>
      <c r="Y17" s="208"/>
      <c r="Z17" s="222"/>
      <c r="AA17" s="223"/>
      <c r="AB17" s="50"/>
      <c r="AC17" s="173" t="s">
        <v>783</v>
      </c>
    </row>
    <row r="18" spans="1:29" s="49" customFormat="1" ht="15.95" customHeight="1" x14ac:dyDescent="0.15">
      <c r="A18" s="208" t="s">
        <v>131</v>
      </c>
      <c r="B18" s="222" t="s">
        <v>127</v>
      </c>
      <c r="C18" s="223">
        <v>2500</v>
      </c>
      <c r="D18" s="50"/>
      <c r="E18" s="208" t="s">
        <v>784</v>
      </c>
      <c r="F18" s="222" t="s">
        <v>286</v>
      </c>
      <c r="G18" s="223">
        <v>520</v>
      </c>
      <c r="H18" s="175"/>
      <c r="I18" s="208" t="s">
        <v>700</v>
      </c>
      <c r="J18" s="222" t="s">
        <v>309</v>
      </c>
      <c r="K18" s="223">
        <v>200</v>
      </c>
      <c r="L18" s="175"/>
      <c r="M18" s="208" t="s">
        <v>636</v>
      </c>
      <c r="N18" s="222" t="s">
        <v>309</v>
      </c>
      <c r="O18" s="286">
        <v>30</v>
      </c>
      <c r="P18" s="175"/>
      <c r="Q18" s="208"/>
      <c r="R18" s="222" t="s">
        <v>295</v>
      </c>
      <c r="S18" s="223"/>
      <c r="T18" s="175"/>
      <c r="U18" s="208"/>
      <c r="V18" s="222"/>
      <c r="W18" s="223"/>
      <c r="X18" s="50"/>
      <c r="Y18" s="208" t="s">
        <v>785</v>
      </c>
      <c r="Z18" s="222" t="s">
        <v>309</v>
      </c>
      <c r="AA18" s="223">
        <v>80</v>
      </c>
      <c r="AB18" s="50"/>
      <c r="AC18" s="48" t="s">
        <v>786</v>
      </c>
    </row>
    <row r="19" spans="1:29" s="49" customFormat="1" ht="15.95" customHeight="1" x14ac:dyDescent="0.15">
      <c r="A19" s="208"/>
      <c r="B19" s="167" t="s">
        <v>410</v>
      </c>
      <c r="C19" s="226"/>
      <c r="D19" s="175"/>
      <c r="E19" s="208"/>
      <c r="F19" s="167" t="s">
        <v>310</v>
      </c>
      <c r="G19" s="223"/>
      <c r="H19" s="175"/>
      <c r="I19" s="208"/>
      <c r="J19" s="167"/>
      <c r="K19" s="223"/>
      <c r="L19" s="175"/>
      <c r="M19" s="208"/>
      <c r="N19" s="167"/>
      <c r="O19" s="286"/>
      <c r="P19" s="175"/>
      <c r="Q19" s="208"/>
      <c r="R19" s="167" t="s">
        <v>310</v>
      </c>
      <c r="S19" s="223"/>
      <c r="T19" s="175"/>
      <c r="U19" s="208"/>
      <c r="V19" s="167"/>
      <c r="W19" s="223"/>
      <c r="X19" s="175"/>
      <c r="Y19" s="208"/>
      <c r="Z19" s="167"/>
      <c r="AA19" s="223"/>
      <c r="AB19" s="50"/>
      <c r="AC19" s="173" t="s">
        <v>787</v>
      </c>
    </row>
    <row r="20" spans="1:29" s="49" customFormat="1" ht="15.95" customHeight="1" x14ac:dyDescent="0.15">
      <c r="A20" s="208"/>
      <c r="B20" s="222"/>
      <c r="C20" s="223"/>
      <c r="D20" s="175"/>
      <c r="E20" s="208"/>
      <c r="F20" s="230"/>
      <c r="G20" s="223"/>
      <c r="H20" s="175"/>
      <c r="I20" s="208"/>
      <c r="J20" s="230"/>
      <c r="K20" s="223"/>
      <c r="L20" s="175"/>
      <c r="M20" s="208"/>
      <c r="N20" s="230"/>
      <c r="O20" s="286"/>
      <c r="P20" s="175"/>
      <c r="Q20" s="208"/>
      <c r="R20" s="230"/>
      <c r="S20" s="223"/>
      <c r="T20" s="175"/>
      <c r="U20" s="208"/>
      <c r="V20" s="222"/>
      <c r="W20" s="223"/>
      <c r="X20" s="175"/>
      <c r="Y20" s="208"/>
      <c r="Z20" s="222"/>
      <c r="AA20" s="223"/>
      <c r="AB20" s="50"/>
      <c r="AC20" s="173" t="s">
        <v>13</v>
      </c>
    </row>
    <row r="21" spans="1:29" s="49" customFormat="1" ht="15.95" customHeight="1" x14ac:dyDescent="0.15">
      <c r="A21" s="208" t="s">
        <v>132</v>
      </c>
      <c r="B21" s="222" t="s">
        <v>464</v>
      </c>
      <c r="C21" s="223">
        <v>300</v>
      </c>
      <c r="D21" s="175"/>
      <c r="E21" s="208"/>
      <c r="F21" s="167"/>
      <c r="G21" s="223"/>
      <c r="H21" s="175"/>
      <c r="I21" s="208"/>
      <c r="J21" s="167"/>
      <c r="K21" s="223"/>
      <c r="L21" s="175"/>
      <c r="M21" s="208"/>
      <c r="N21" s="167"/>
      <c r="O21" s="286"/>
      <c r="P21" s="175"/>
      <c r="Q21" s="208"/>
      <c r="R21" s="167"/>
      <c r="S21" s="223"/>
      <c r="T21" s="175"/>
      <c r="U21" s="208"/>
      <c r="V21" s="222"/>
      <c r="W21" s="223"/>
      <c r="X21" s="175"/>
      <c r="Y21" s="208" t="s">
        <v>788</v>
      </c>
      <c r="Z21" s="222" t="s">
        <v>577</v>
      </c>
      <c r="AA21" s="223">
        <v>10</v>
      </c>
      <c r="AB21" s="50"/>
      <c r="AC21" s="48"/>
    </row>
    <row r="22" spans="1:29" s="49" customFormat="1" ht="15.95" customHeight="1" x14ac:dyDescent="0.15">
      <c r="A22" s="208"/>
      <c r="B22" s="167" t="s">
        <v>435</v>
      </c>
      <c r="C22" s="223"/>
      <c r="D22" s="175"/>
      <c r="E22" s="208"/>
      <c r="F22" s="222"/>
      <c r="G22" s="223"/>
      <c r="H22" s="175"/>
      <c r="I22" s="208"/>
      <c r="J22" s="222"/>
      <c r="K22" s="223"/>
      <c r="L22" s="175"/>
      <c r="M22" s="208"/>
      <c r="N22" s="222"/>
      <c r="O22" s="286"/>
      <c r="P22" s="175"/>
      <c r="Q22" s="208"/>
      <c r="R22" s="222"/>
      <c r="S22" s="223"/>
      <c r="T22" s="175"/>
      <c r="U22" s="208"/>
      <c r="V22" s="222"/>
      <c r="W22" s="223"/>
      <c r="X22" s="175"/>
      <c r="Y22" s="208"/>
      <c r="Z22" s="222"/>
      <c r="AA22" s="223"/>
      <c r="AB22" s="50"/>
      <c r="AC22" s="48" t="s">
        <v>260</v>
      </c>
    </row>
    <row r="23" spans="1:29" s="49" customFormat="1" ht="15.95" customHeight="1" x14ac:dyDescent="0.15">
      <c r="A23" s="208" t="s">
        <v>696</v>
      </c>
      <c r="B23" s="222" t="s">
        <v>278</v>
      </c>
      <c r="C23" s="223">
        <v>2300</v>
      </c>
      <c r="D23" s="175"/>
      <c r="E23" s="208" t="s">
        <v>789</v>
      </c>
      <c r="F23" s="222" t="s">
        <v>252</v>
      </c>
      <c r="G23" s="223">
        <v>800</v>
      </c>
      <c r="H23" s="175"/>
      <c r="I23" s="208" t="s">
        <v>701</v>
      </c>
      <c r="J23" s="222" t="s">
        <v>580</v>
      </c>
      <c r="K23" s="223">
        <v>250</v>
      </c>
      <c r="L23" s="175"/>
      <c r="M23" s="208" t="s">
        <v>703</v>
      </c>
      <c r="N23" s="222" t="s">
        <v>387</v>
      </c>
      <c r="O23" s="286">
        <v>50</v>
      </c>
      <c r="P23" s="175"/>
      <c r="Q23" s="208"/>
      <c r="R23" s="222" t="s">
        <v>390</v>
      </c>
      <c r="S23" s="223"/>
      <c r="T23" s="175"/>
      <c r="U23" s="208"/>
      <c r="V23" s="222"/>
      <c r="W23" s="223"/>
      <c r="X23" s="175"/>
      <c r="Y23" s="208" t="s">
        <v>790</v>
      </c>
      <c r="Z23" s="222" t="s">
        <v>580</v>
      </c>
      <c r="AA23" s="223">
        <v>100</v>
      </c>
      <c r="AB23" s="50"/>
      <c r="AC23" s="173" t="s">
        <v>261</v>
      </c>
    </row>
    <row r="24" spans="1:29" s="49" customFormat="1" ht="15.95" customHeight="1" x14ac:dyDescent="0.15">
      <c r="A24" s="208"/>
      <c r="B24" s="167" t="s">
        <v>400</v>
      </c>
      <c r="C24" s="223"/>
      <c r="D24" s="175"/>
      <c r="E24" s="208"/>
      <c r="F24" s="222"/>
      <c r="G24" s="223"/>
      <c r="H24" s="175"/>
      <c r="I24" s="208"/>
      <c r="J24" s="222"/>
      <c r="K24" s="223"/>
      <c r="L24" s="175"/>
      <c r="M24" s="208"/>
      <c r="N24" s="222"/>
      <c r="O24" s="286"/>
      <c r="P24" s="175"/>
      <c r="Q24" s="208"/>
      <c r="R24" s="222"/>
      <c r="S24" s="223"/>
      <c r="T24" s="175"/>
      <c r="U24" s="208"/>
      <c r="V24" s="222"/>
      <c r="W24" s="223"/>
      <c r="X24" s="175"/>
      <c r="Y24" s="208"/>
      <c r="Z24" s="222"/>
      <c r="AA24" s="223"/>
      <c r="AB24" s="50"/>
      <c r="AC24" s="173" t="s">
        <v>17</v>
      </c>
    </row>
    <row r="25" spans="1:29" s="58" customFormat="1" ht="15.95" customHeight="1" x14ac:dyDescent="0.15">
      <c r="A25" s="191"/>
      <c r="B25" s="145" t="s">
        <v>209</v>
      </c>
      <c r="C25" s="87">
        <f>SUM(C13:C24)</f>
        <v>10700</v>
      </c>
      <c r="D25" s="55">
        <f>SUM(D13:D24)</f>
        <v>0</v>
      </c>
      <c r="E25" s="191"/>
      <c r="F25" s="145" t="s">
        <v>209</v>
      </c>
      <c r="G25" s="87">
        <f>SUM(G13:G24)</f>
        <v>1940</v>
      </c>
      <c r="H25" s="55">
        <f>SUM(H13:H24)</f>
        <v>0</v>
      </c>
      <c r="I25" s="191"/>
      <c r="J25" s="145" t="s">
        <v>209</v>
      </c>
      <c r="K25" s="87">
        <f>SUM(K13:K24)</f>
        <v>1050</v>
      </c>
      <c r="L25" s="55">
        <f>SUM(L13:L24)</f>
        <v>0</v>
      </c>
      <c r="M25" s="191"/>
      <c r="N25" s="145" t="s">
        <v>209</v>
      </c>
      <c r="O25" s="288">
        <f>SUM(O13:O24)</f>
        <v>190</v>
      </c>
      <c r="P25" s="55">
        <f>SUM(P13:P24)</f>
        <v>0</v>
      </c>
      <c r="Q25" s="191"/>
      <c r="R25" s="145"/>
      <c r="S25" s="87"/>
      <c r="T25" s="55"/>
      <c r="U25" s="191"/>
      <c r="V25" s="145"/>
      <c r="W25" s="87"/>
      <c r="X25" s="55"/>
      <c r="Y25" s="191"/>
      <c r="Z25" s="145" t="s">
        <v>209</v>
      </c>
      <c r="AA25" s="87">
        <f>SUM(AA13:AA24)</f>
        <v>440</v>
      </c>
      <c r="AB25" s="55">
        <f>SUM(AB13:AB24)</f>
        <v>0</v>
      </c>
    </row>
    <row r="26" spans="1:29" s="58" customFormat="1" ht="15.95" customHeight="1" x14ac:dyDescent="0.15">
      <c r="A26" s="190"/>
      <c r="B26" s="148" t="s">
        <v>258</v>
      </c>
      <c r="C26" s="79"/>
      <c r="D26" s="80"/>
      <c r="E26" s="193"/>
      <c r="F26" s="78"/>
      <c r="G26" s="79"/>
      <c r="H26" s="80"/>
      <c r="I26" s="195"/>
      <c r="J26" s="78"/>
      <c r="K26" s="86" t="s">
        <v>268</v>
      </c>
      <c r="L26" s="84">
        <f>C31+G31+K31+O31+S31+W31+AA31</f>
        <v>9160</v>
      </c>
      <c r="M26" s="195"/>
      <c r="N26" s="78"/>
      <c r="O26" s="86" t="s">
        <v>259</v>
      </c>
      <c r="P26" s="184">
        <f>D31+H31+L31+P31+T31+X31+AB31</f>
        <v>0</v>
      </c>
      <c r="Q26" s="197"/>
      <c r="R26" s="81"/>
      <c r="S26" s="82"/>
      <c r="T26" s="83"/>
      <c r="U26" s="199"/>
      <c r="V26" s="185"/>
      <c r="W26" s="185"/>
      <c r="X26" s="185"/>
      <c r="Y26" s="199"/>
      <c r="Z26" s="185"/>
      <c r="AA26" s="185"/>
      <c r="AB26" s="186"/>
      <c r="AC26" s="172" t="s">
        <v>337</v>
      </c>
    </row>
    <row r="27" spans="1:29" s="310" customFormat="1" ht="15.95" customHeight="1" x14ac:dyDescent="0.15">
      <c r="A27" s="208" t="s">
        <v>791</v>
      </c>
      <c r="B27" s="222" t="s">
        <v>747</v>
      </c>
      <c r="C27" s="286">
        <v>2750</v>
      </c>
      <c r="D27" s="289"/>
      <c r="E27" s="208" t="s">
        <v>611</v>
      </c>
      <c r="F27" s="222" t="s">
        <v>591</v>
      </c>
      <c r="G27" s="286">
        <v>460</v>
      </c>
      <c r="H27" s="290"/>
      <c r="I27" s="208" t="s">
        <v>792</v>
      </c>
      <c r="J27" s="222" t="s">
        <v>748</v>
      </c>
      <c r="K27" s="286">
        <v>350</v>
      </c>
      <c r="L27" s="290"/>
      <c r="M27" s="208" t="s">
        <v>704</v>
      </c>
      <c r="N27" s="222" t="s">
        <v>749</v>
      </c>
      <c r="O27" s="286">
        <v>80</v>
      </c>
      <c r="P27" s="290"/>
      <c r="Q27" s="208"/>
      <c r="R27" s="222" t="s">
        <v>592</v>
      </c>
      <c r="S27" s="286"/>
      <c r="T27" s="290"/>
      <c r="U27" s="208"/>
      <c r="V27" s="222"/>
      <c r="W27" s="286"/>
      <c r="X27" s="290"/>
      <c r="Y27" s="208" t="s">
        <v>793</v>
      </c>
      <c r="Z27" s="222" t="s">
        <v>750</v>
      </c>
      <c r="AA27" s="286">
        <v>100</v>
      </c>
      <c r="AB27" s="50"/>
      <c r="AC27" s="309" t="s">
        <v>338</v>
      </c>
    </row>
    <row r="28" spans="1:29" s="310" customFormat="1" ht="15.95" customHeight="1" x14ac:dyDescent="0.15">
      <c r="A28" s="208" t="s">
        <v>126</v>
      </c>
      <c r="B28" s="222" t="s">
        <v>751</v>
      </c>
      <c r="C28" s="286">
        <v>3650</v>
      </c>
      <c r="D28" s="289"/>
      <c r="E28" s="208" t="s">
        <v>612</v>
      </c>
      <c r="F28" s="222" t="s">
        <v>101</v>
      </c>
      <c r="G28" s="286">
        <v>440</v>
      </c>
      <c r="H28" s="290"/>
      <c r="I28" s="208" t="s">
        <v>794</v>
      </c>
      <c r="J28" s="222" t="s">
        <v>752</v>
      </c>
      <c r="K28" s="286">
        <v>550</v>
      </c>
      <c r="L28" s="290"/>
      <c r="M28" s="208" t="s">
        <v>705</v>
      </c>
      <c r="N28" s="222" t="s">
        <v>753</v>
      </c>
      <c r="O28" s="286">
        <v>70</v>
      </c>
      <c r="P28" s="290"/>
      <c r="Q28" s="208"/>
      <c r="R28" s="222" t="s">
        <v>752</v>
      </c>
      <c r="S28" s="286"/>
      <c r="T28" s="290"/>
      <c r="U28" s="208"/>
      <c r="V28" s="222"/>
      <c r="W28" s="286"/>
      <c r="X28" s="290"/>
      <c r="Y28" s="208" t="s">
        <v>795</v>
      </c>
      <c r="Z28" s="222" t="s">
        <v>754</v>
      </c>
      <c r="AA28" s="286">
        <v>210</v>
      </c>
      <c r="AB28" s="50"/>
      <c r="AC28" s="309" t="s">
        <v>17</v>
      </c>
    </row>
    <row r="29" spans="1:29" s="310" customFormat="1" ht="15.95" customHeight="1" x14ac:dyDescent="0.15">
      <c r="A29" s="208"/>
      <c r="B29" s="222"/>
      <c r="C29" s="286"/>
      <c r="D29" s="289"/>
      <c r="E29" s="208" t="s">
        <v>613</v>
      </c>
      <c r="F29" s="222" t="s">
        <v>419</v>
      </c>
      <c r="G29" s="286">
        <v>500</v>
      </c>
      <c r="H29" s="290"/>
      <c r="I29" s="208"/>
      <c r="J29" s="222"/>
      <c r="K29" s="286"/>
      <c r="L29" s="290"/>
      <c r="M29" s="208"/>
      <c r="N29" s="222"/>
      <c r="O29" s="286"/>
      <c r="P29" s="290"/>
      <c r="Q29" s="208"/>
      <c r="R29" s="222"/>
      <c r="S29" s="286"/>
      <c r="T29" s="290"/>
      <c r="U29" s="208"/>
      <c r="V29" s="222"/>
      <c r="W29" s="286"/>
      <c r="X29" s="290"/>
      <c r="Y29" s="208"/>
      <c r="Z29" s="222"/>
      <c r="AA29" s="286"/>
      <c r="AB29" s="50"/>
      <c r="AC29" s="309"/>
    </row>
    <row r="30" spans="1:29" s="49" customFormat="1" ht="15.95" customHeight="1" x14ac:dyDescent="0.15">
      <c r="A30" s="203"/>
      <c r="B30" s="51"/>
      <c r="C30" s="52"/>
      <c r="D30" s="236"/>
      <c r="E30" s="203"/>
      <c r="F30" s="51"/>
      <c r="G30" s="52"/>
      <c r="H30" s="53"/>
      <c r="I30" s="203"/>
      <c r="J30" s="51"/>
      <c r="K30" s="52"/>
      <c r="L30" s="53"/>
      <c r="M30" s="203"/>
      <c r="N30" s="51"/>
      <c r="O30" s="287"/>
      <c r="P30" s="53"/>
      <c r="Q30" s="203"/>
      <c r="R30" s="51"/>
      <c r="S30" s="52"/>
      <c r="T30" s="53"/>
      <c r="U30" s="203"/>
      <c r="V30" s="51"/>
      <c r="W30" s="52"/>
      <c r="X30" s="53"/>
      <c r="Y30" s="203"/>
      <c r="Z30" s="51"/>
      <c r="AA30" s="52"/>
      <c r="AB30" s="53"/>
    </row>
    <row r="31" spans="1:29" s="49" customFormat="1" ht="15.95" customHeight="1" x14ac:dyDescent="0.15">
      <c r="A31" s="191"/>
      <c r="B31" s="145" t="s">
        <v>244</v>
      </c>
      <c r="C31" s="87">
        <f>SUM(C27:C30)</f>
        <v>6400</v>
      </c>
      <c r="D31" s="55">
        <f>SUM(D27:D30)</f>
        <v>0</v>
      </c>
      <c r="E31" s="191"/>
      <c r="F31" s="145" t="s">
        <v>244</v>
      </c>
      <c r="G31" s="87">
        <f>SUM(G27:G30)</f>
        <v>1400</v>
      </c>
      <c r="H31" s="55">
        <f>SUM(H27:H30)</f>
        <v>0</v>
      </c>
      <c r="I31" s="191"/>
      <c r="J31" s="145" t="s">
        <v>244</v>
      </c>
      <c r="K31" s="87">
        <f>SUM(K27:K30)</f>
        <v>900</v>
      </c>
      <c r="L31" s="55">
        <f>SUM(L27:L30)</f>
        <v>0</v>
      </c>
      <c r="M31" s="191"/>
      <c r="N31" s="145" t="s">
        <v>244</v>
      </c>
      <c r="O31" s="87">
        <f>SUM(O27:O30)</f>
        <v>150</v>
      </c>
      <c r="P31" s="55">
        <f>SUM(P27:P30)</f>
        <v>0</v>
      </c>
      <c r="Q31" s="191"/>
      <c r="R31" s="145" t="s">
        <v>244</v>
      </c>
      <c r="S31" s="87"/>
      <c r="T31" s="55"/>
      <c r="U31" s="191"/>
      <c r="V31" s="145"/>
      <c r="W31" s="88"/>
      <c r="X31" s="56"/>
      <c r="Y31" s="191"/>
      <c r="Z31" s="145" t="s">
        <v>244</v>
      </c>
      <c r="AA31" s="87">
        <f>SUM(AA27:AA30)</f>
        <v>310</v>
      </c>
      <c r="AB31" s="55">
        <f>SUM(AB27:AB30)</f>
        <v>0</v>
      </c>
      <c r="AC31" s="173"/>
    </row>
    <row r="32" spans="1:29" s="58" customFormat="1" ht="15.95" customHeight="1" x14ac:dyDescent="0.15">
      <c r="A32" s="190"/>
      <c r="B32" s="148" t="s">
        <v>213</v>
      </c>
      <c r="C32" s="79"/>
      <c r="D32" s="80"/>
      <c r="E32" s="193"/>
      <c r="F32" s="78"/>
      <c r="G32" s="79"/>
      <c r="H32" s="80"/>
      <c r="I32" s="195"/>
      <c r="J32" s="78"/>
      <c r="K32" s="86" t="s">
        <v>188</v>
      </c>
      <c r="L32" s="84">
        <f>C39+G39+K39+O39+S39+W39+AA39</f>
        <v>9950</v>
      </c>
      <c r="M32" s="195"/>
      <c r="N32" s="78"/>
      <c r="O32" s="86" t="s">
        <v>189</v>
      </c>
      <c r="P32" s="184">
        <f>D39+H39+L39+P39+T39+X39+AB39</f>
        <v>0</v>
      </c>
      <c r="Q32" s="197"/>
      <c r="R32" s="81"/>
      <c r="S32" s="82"/>
      <c r="T32" s="83"/>
      <c r="U32" s="199"/>
      <c r="V32" s="185"/>
      <c r="W32" s="185"/>
      <c r="X32" s="185"/>
      <c r="Y32" s="199"/>
      <c r="Z32" s="185"/>
      <c r="AA32" s="185"/>
      <c r="AB32" s="186"/>
      <c r="AC32" s="57"/>
    </row>
    <row r="33" spans="1:30" s="49" customFormat="1" ht="15.95" customHeight="1" x14ac:dyDescent="0.15">
      <c r="A33" s="208" t="s">
        <v>796</v>
      </c>
      <c r="B33" s="222" t="s">
        <v>105</v>
      </c>
      <c r="C33" s="223">
        <v>3450</v>
      </c>
      <c r="D33" s="50"/>
      <c r="E33" s="227" t="s">
        <v>727</v>
      </c>
      <c r="F33" s="222" t="s">
        <v>363</v>
      </c>
      <c r="G33" s="223">
        <v>530</v>
      </c>
      <c r="H33" s="50"/>
      <c r="I33" s="227" t="s">
        <v>797</v>
      </c>
      <c r="J33" s="222" t="s">
        <v>105</v>
      </c>
      <c r="K33" s="223">
        <v>720</v>
      </c>
      <c r="L33" s="50"/>
      <c r="M33" s="227" t="s">
        <v>798</v>
      </c>
      <c r="N33" s="222" t="s">
        <v>105</v>
      </c>
      <c r="O33" s="223">
        <v>340</v>
      </c>
      <c r="P33" s="50"/>
      <c r="Q33" s="227" t="s">
        <v>656</v>
      </c>
      <c r="R33" s="222" t="s">
        <v>105</v>
      </c>
      <c r="S33" s="223">
        <v>250</v>
      </c>
      <c r="T33" s="50"/>
      <c r="U33" s="227"/>
      <c r="V33" s="222"/>
      <c r="W33" s="223"/>
      <c r="X33" s="50"/>
      <c r="Y33" s="227" t="s">
        <v>797</v>
      </c>
      <c r="Z33" s="222" t="s">
        <v>105</v>
      </c>
      <c r="AA33" s="223">
        <v>250</v>
      </c>
      <c r="AB33" s="50"/>
      <c r="AC33" s="48"/>
    </row>
    <row r="34" spans="1:30" s="49" customFormat="1" ht="15.95" customHeight="1" x14ac:dyDescent="0.15">
      <c r="A34" s="208"/>
      <c r="B34" s="243" t="s">
        <v>434</v>
      </c>
      <c r="C34" s="223"/>
      <c r="D34" s="50"/>
      <c r="E34" s="227" t="s">
        <v>728</v>
      </c>
      <c r="F34" s="222" t="s">
        <v>364</v>
      </c>
      <c r="G34" s="223">
        <v>170</v>
      </c>
      <c r="H34" s="50"/>
      <c r="I34" s="227"/>
      <c r="J34" s="243" t="s">
        <v>408</v>
      </c>
      <c r="K34" s="223"/>
      <c r="L34" s="50"/>
      <c r="M34" s="227" t="s">
        <v>799</v>
      </c>
      <c r="N34" s="222" t="s">
        <v>406</v>
      </c>
      <c r="O34" s="223">
        <v>340</v>
      </c>
      <c r="P34" s="50"/>
      <c r="Q34" s="227"/>
      <c r="R34" s="222" t="s">
        <v>407</v>
      </c>
      <c r="S34" s="223"/>
      <c r="T34" s="50"/>
      <c r="U34" s="227"/>
      <c r="V34" s="167"/>
      <c r="W34" s="223"/>
      <c r="X34" s="50"/>
      <c r="Y34" s="227"/>
      <c r="Z34" s="243" t="s">
        <v>408</v>
      </c>
      <c r="AA34" s="223"/>
      <c r="AB34" s="50"/>
      <c r="AC34" s="48"/>
    </row>
    <row r="35" spans="1:30" s="49" customFormat="1" ht="15.95" customHeight="1" x14ac:dyDescent="0.15">
      <c r="A35" s="208"/>
      <c r="B35" s="167"/>
      <c r="C35" s="223"/>
      <c r="D35" s="50"/>
      <c r="E35" s="227"/>
      <c r="F35" s="222"/>
      <c r="G35" s="223"/>
      <c r="H35" s="50"/>
      <c r="I35" s="227"/>
      <c r="J35" s="243"/>
      <c r="K35" s="223"/>
      <c r="L35" s="50"/>
      <c r="M35" s="227" t="s">
        <v>800</v>
      </c>
      <c r="N35" s="222" t="s">
        <v>593</v>
      </c>
      <c r="O35" s="223">
        <v>10</v>
      </c>
      <c r="P35" s="50"/>
      <c r="Q35" s="227"/>
      <c r="R35" s="167"/>
      <c r="S35" s="223"/>
      <c r="T35" s="50"/>
      <c r="U35" s="227"/>
      <c r="V35" s="167"/>
      <c r="W35" s="223"/>
      <c r="X35" s="50"/>
      <c r="Y35" s="227"/>
      <c r="Z35" s="243"/>
      <c r="AA35" s="223"/>
      <c r="AB35" s="50"/>
      <c r="AC35" s="48"/>
    </row>
    <row r="36" spans="1:30" s="49" customFormat="1" ht="15.95" customHeight="1" x14ac:dyDescent="0.15">
      <c r="A36" s="208" t="s">
        <v>133</v>
      </c>
      <c r="B36" s="222" t="s">
        <v>106</v>
      </c>
      <c r="C36" s="223">
        <v>1850</v>
      </c>
      <c r="D36" s="50"/>
      <c r="E36" s="227" t="s">
        <v>729</v>
      </c>
      <c r="F36" s="222" t="s">
        <v>106</v>
      </c>
      <c r="G36" s="223">
        <v>200</v>
      </c>
      <c r="H36" s="50"/>
      <c r="I36" s="227" t="s">
        <v>148</v>
      </c>
      <c r="J36" s="222" t="s">
        <v>106</v>
      </c>
      <c r="K36" s="223">
        <v>450</v>
      </c>
      <c r="L36" s="50"/>
      <c r="M36" s="227" t="s">
        <v>801</v>
      </c>
      <c r="N36" s="222" t="s">
        <v>106</v>
      </c>
      <c r="O36" s="223">
        <v>190</v>
      </c>
      <c r="P36" s="50"/>
      <c r="Q36" s="227" t="s">
        <v>740</v>
      </c>
      <c r="R36" s="222" t="s">
        <v>106</v>
      </c>
      <c r="S36" s="223">
        <v>800</v>
      </c>
      <c r="T36" s="50"/>
      <c r="U36" s="227"/>
      <c r="V36" s="222"/>
      <c r="W36" s="223"/>
      <c r="X36" s="50"/>
      <c r="Y36" s="227" t="s">
        <v>148</v>
      </c>
      <c r="Z36" s="222" t="s">
        <v>106</v>
      </c>
      <c r="AA36" s="223">
        <v>200</v>
      </c>
      <c r="AB36" s="50"/>
      <c r="AC36" s="48"/>
    </row>
    <row r="37" spans="1:30" s="49" customFormat="1" ht="15.95" customHeight="1" x14ac:dyDescent="0.15">
      <c r="A37" s="208"/>
      <c r="B37" s="167" t="s">
        <v>433</v>
      </c>
      <c r="C37" s="223"/>
      <c r="D37" s="50"/>
      <c r="E37" s="227"/>
      <c r="F37" s="222"/>
      <c r="G37" s="223"/>
      <c r="H37" s="50"/>
      <c r="I37" s="227"/>
      <c r="J37" s="222"/>
      <c r="K37" s="223"/>
      <c r="L37" s="50"/>
      <c r="M37" s="227"/>
      <c r="N37" s="222"/>
      <c r="O37" s="223"/>
      <c r="P37" s="50"/>
      <c r="Q37" s="227"/>
      <c r="R37" s="222"/>
      <c r="S37" s="223"/>
      <c r="T37" s="50"/>
      <c r="U37" s="227"/>
      <c r="V37" s="222"/>
      <c r="W37" s="223"/>
      <c r="X37" s="50"/>
      <c r="Y37" s="227"/>
      <c r="Z37" s="222"/>
      <c r="AA37" s="223"/>
      <c r="AB37" s="50"/>
      <c r="AC37" s="48"/>
    </row>
    <row r="38" spans="1:30" s="49" customFormat="1" ht="15.95" customHeight="1" x14ac:dyDescent="0.15">
      <c r="A38" s="203" t="s">
        <v>134</v>
      </c>
      <c r="B38" s="51" t="s">
        <v>103</v>
      </c>
      <c r="C38" s="52">
        <v>200</v>
      </c>
      <c r="D38" s="53"/>
      <c r="E38" s="245"/>
      <c r="F38" s="51"/>
      <c r="G38" s="52"/>
      <c r="H38" s="53"/>
      <c r="I38" s="245"/>
      <c r="J38" s="51"/>
      <c r="K38" s="52"/>
      <c r="L38" s="53"/>
      <c r="M38" s="245"/>
      <c r="N38" s="51"/>
      <c r="O38" s="52"/>
      <c r="P38" s="53"/>
      <c r="Q38" s="245"/>
      <c r="R38" s="51"/>
      <c r="S38" s="52"/>
      <c r="T38" s="53"/>
      <c r="U38" s="245"/>
      <c r="V38" s="51"/>
      <c r="W38" s="52"/>
      <c r="X38" s="53"/>
      <c r="Y38" s="245"/>
      <c r="Z38" s="51"/>
      <c r="AA38" s="52"/>
      <c r="AB38" s="53"/>
      <c r="AC38" s="48"/>
    </row>
    <row r="39" spans="1:30" s="58" customFormat="1" ht="15.95" customHeight="1" x14ac:dyDescent="0.15">
      <c r="A39" s="191"/>
      <c r="B39" s="145" t="s">
        <v>209</v>
      </c>
      <c r="C39" s="87">
        <f>SUM(C33:C38)</f>
        <v>5500</v>
      </c>
      <c r="D39" s="55">
        <f>SUM(D33:D38)</f>
        <v>0</v>
      </c>
      <c r="E39" s="191"/>
      <c r="F39" s="145" t="s">
        <v>209</v>
      </c>
      <c r="G39" s="87">
        <f>SUM(G33:G38)</f>
        <v>900</v>
      </c>
      <c r="H39" s="55">
        <f>SUM(H33:H38)</f>
        <v>0</v>
      </c>
      <c r="I39" s="191"/>
      <c r="J39" s="145" t="s">
        <v>209</v>
      </c>
      <c r="K39" s="87">
        <f>SUM(K33:K38)</f>
        <v>1170</v>
      </c>
      <c r="L39" s="55">
        <f>SUM(L33:L38)</f>
        <v>0</v>
      </c>
      <c r="M39" s="191"/>
      <c r="N39" s="145" t="s">
        <v>209</v>
      </c>
      <c r="O39" s="87">
        <f>SUM(O33:O38)</f>
        <v>880</v>
      </c>
      <c r="P39" s="55">
        <f>SUM(P33:P38)</f>
        <v>0</v>
      </c>
      <c r="Q39" s="191"/>
      <c r="R39" s="145" t="s">
        <v>209</v>
      </c>
      <c r="S39" s="87">
        <f>SUM(S33:S38)</f>
        <v>1050</v>
      </c>
      <c r="T39" s="55">
        <f>SUM(T33:T38)</f>
        <v>0</v>
      </c>
      <c r="U39" s="191"/>
      <c r="V39" s="145"/>
      <c r="W39" s="87"/>
      <c r="X39" s="55"/>
      <c r="Y39" s="191"/>
      <c r="Z39" s="145" t="s">
        <v>209</v>
      </c>
      <c r="AA39" s="87">
        <f>SUM(AA33:AA38)</f>
        <v>450</v>
      </c>
      <c r="AB39" s="55">
        <f>SUM(AB33:AB38)</f>
        <v>0</v>
      </c>
      <c r="AC39" s="57"/>
    </row>
    <row r="40" spans="1:30" ht="15.95" customHeight="1" x14ac:dyDescent="0.15">
      <c r="A40" s="190"/>
      <c r="B40" s="148" t="s">
        <v>212</v>
      </c>
      <c r="C40" s="79"/>
      <c r="D40" s="80"/>
      <c r="E40" s="193"/>
      <c r="F40" s="78"/>
      <c r="G40" s="79"/>
      <c r="H40" s="80"/>
      <c r="I40" s="195"/>
      <c r="J40" s="78"/>
      <c r="K40" s="86" t="s">
        <v>187</v>
      </c>
      <c r="L40" s="84">
        <f>C42+G42+K42+O42+S42+W42+AA42</f>
        <v>500</v>
      </c>
      <c r="M40" s="195"/>
      <c r="N40" s="78"/>
      <c r="O40" s="86" t="s">
        <v>186</v>
      </c>
      <c r="P40" s="184">
        <f>D42+H42+L42+P42+T42+X42+AB42</f>
        <v>0</v>
      </c>
      <c r="Q40" s="197"/>
      <c r="R40" s="81"/>
      <c r="S40" s="82"/>
      <c r="T40" s="83"/>
      <c r="U40" s="199"/>
      <c r="V40" s="185"/>
      <c r="W40" s="185"/>
      <c r="X40" s="185"/>
      <c r="Y40" s="199"/>
      <c r="Z40" s="185"/>
      <c r="AA40" s="185"/>
      <c r="AB40" s="186"/>
      <c r="AC40" s="64"/>
      <c r="AD40" s="47"/>
    </row>
    <row r="41" spans="1:30" s="65" customFormat="1" ht="15.95" customHeight="1" x14ac:dyDescent="0.15">
      <c r="A41" s="264" t="s">
        <v>328</v>
      </c>
      <c r="B41" s="222" t="s">
        <v>282</v>
      </c>
      <c r="C41" s="223">
        <v>500</v>
      </c>
      <c r="D41" s="175"/>
      <c r="E41" s="203"/>
      <c r="F41" s="107" t="s">
        <v>183</v>
      </c>
      <c r="G41" s="105"/>
      <c r="H41" s="175"/>
      <c r="I41" s="203"/>
      <c r="J41" s="107" t="s">
        <v>183</v>
      </c>
      <c r="K41" s="105"/>
      <c r="L41" s="175"/>
      <c r="M41" s="203"/>
      <c r="N41" s="107" t="s">
        <v>283</v>
      </c>
      <c r="O41" s="105"/>
      <c r="P41" s="175"/>
      <c r="Q41" s="203"/>
      <c r="R41" s="107" t="s">
        <v>183</v>
      </c>
      <c r="S41" s="105"/>
      <c r="T41" s="175"/>
      <c r="U41" s="203"/>
      <c r="V41" s="107" t="s">
        <v>183</v>
      </c>
      <c r="W41" s="105"/>
      <c r="X41" s="175"/>
      <c r="Y41" s="203"/>
      <c r="Z41" s="107" t="s">
        <v>183</v>
      </c>
      <c r="AA41" s="105"/>
      <c r="AB41" s="50"/>
      <c r="AC41" s="66"/>
    </row>
    <row r="42" spans="1:30" s="58" customFormat="1" ht="15.95" customHeight="1" x14ac:dyDescent="0.15">
      <c r="A42" s="191"/>
      <c r="B42" s="145" t="s">
        <v>209</v>
      </c>
      <c r="C42" s="87">
        <f>SUM(C41:C41)</f>
        <v>500</v>
      </c>
      <c r="D42" s="55">
        <f>SUM(D41:D41)</f>
        <v>0</v>
      </c>
      <c r="E42" s="191"/>
      <c r="F42" s="145"/>
      <c r="G42" s="87"/>
      <c r="H42" s="55"/>
      <c r="I42" s="191"/>
      <c r="J42" s="145"/>
      <c r="K42" s="87"/>
      <c r="L42" s="55"/>
      <c r="M42" s="191"/>
      <c r="N42" s="145"/>
      <c r="O42" s="87"/>
      <c r="P42" s="55"/>
      <c r="Q42" s="191"/>
      <c r="R42" s="145"/>
      <c r="S42" s="87"/>
      <c r="T42" s="55"/>
      <c r="U42" s="191"/>
      <c r="V42" s="145"/>
      <c r="W42" s="88"/>
      <c r="X42" s="56"/>
      <c r="Y42" s="191"/>
      <c r="Z42" s="145"/>
      <c r="AA42" s="87"/>
      <c r="AB42" s="55"/>
      <c r="AC42" s="172"/>
    </row>
    <row r="43" spans="1:30" ht="15.95" customHeight="1" x14ac:dyDescent="0.15">
      <c r="B43" s="106" t="s">
        <v>376</v>
      </c>
      <c r="S43" s="61"/>
      <c r="T43" s="62"/>
      <c r="V43" s="61"/>
      <c r="W43" s="67"/>
      <c r="X43" s="62"/>
      <c r="Z43" s="60"/>
      <c r="AA43" s="63"/>
      <c r="AB43" s="144" t="s">
        <v>560</v>
      </c>
    </row>
    <row r="44" spans="1:30" s="70" customFormat="1" ht="15.95" customHeight="1" x14ac:dyDescent="0.15">
      <c r="A44" s="188"/>
      <c r="B44" s="7"/>
      <c r="C44" s="67"/>
      <c r="D44" s="69"/>
      <c r="E44" s="187"/>
      <c r="F44" s="60"/>
      <c r="G44" s="67"/>
      <c r="H44" s="69"/>
      <c r="I44" s="187"/>
      <c r="J44" s="60"/>
      <c r="K44" s="67"/>
      <c r="L44" s="69"/>
      <c r="M44" s="187"/>
      <c r="N44" s="60"/>
      <c r="O44" s="67"/>
      <c r="P44" s="62"/>
      <c r="Q44" s="187"/>
      <c r="R44" s="60"/>
      <c r="S44" s="67"/>
      <c r="T44" s="62"/>
      <c r="U44" s="187"/>
      <c r="V44" s="60"/>
      <c r="W44" s="67"/>
      <c r="X44" s="62"/>
      <c r="Y44" s="187"/>
      <c r="Z44" s="60"/>
      <c r="AA44" s="67"/>
      <c r="AB44" s="62"/>
      <c r="AC44" s="43"/>
    </row>
  </sheetData>
  <sheetProtection algorithmName="SHA-512" hashValue="OK5zQMIK0V1O5JpAf8N7NwnkGDEhMwPGS2o1hwcd/04RHSnfCqQdwkpX9AlYEJdd8/MMJAG17DyDZciNjWQWVQ==" saltValue="+IgrsaTCiLWHHTTgIebtng==" spinCount="100000" sheet="1" objects="1" scenarios="1"/>
  <phoneticPr fontId="12"/>
  <conditionalFormatting sqref="C7:D39">
    <cfRule type="cellIs" dxfId="17" priority="6" operator="greaterThan">
      <formula>$C7</formula>
    </cfRule>
  </conditionalFormatting>
  <conditionalFormatting sqref="G7:H39">
    <cfRule type="cellIs" dxfId="16" priority="5" operator="greaterThan">
      <formula>$G7</formula>
    </cfRule>
  </conditionalFormatting>
  <conditionalFormatting sqref="K7:L39">
    <cfRule type="cellIs" dxfId="15" priority="4" operator="greaterThan">
      <formula>$K7</formula>
    </cfRule>
  </conditionalFormatting>
  <conditionalFormatting sqref="O7:P39">
    <cfRule type="cellIs" dxfId="14" priority="3" operator="greaterThan">
      <formula>$O7</formula>
    </cfRule>
  </conditionalFormatting>
  <conditionalFormatting sqref="S7:T39">
    <cfRule type="cellIs" dxfId="13" priority="2" operator="greaterThan">
      <formula>$S7</formula>
    </cfRule>
  </conditionalFormatting>
  <conditionalFormatting sqref="AA7:AB39">
    <cfRule type="cellIs" dxfId="12" priority="1" operator="greaterThan">
      <formula>$AA7</formula>
    </cfRule>
  </conditionalFormatting>
  <pageMargins left="0.31496062992125984" right="0" top="0.39370078740157483" bottom="0.19685039370078741" header="0.51181102362204722" footer="0.51181102362204722"/>
  <pageSetup paperSize="9" scale="90"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40"/>
  <sheetViews>
    <sheetView zoomScaleNormal="100" workbookViewId="0">
      <selection activeCell="D8" sqref="D8"/>
    </sheetView>
  </sheetViews>
  <sheetFormatPr defaultRowHeight="13.5" x14ac:dyDescent="0.15"/>
  <cols>
    <col min="1" max="1" width="3.125" style="188" customWidth="1"/>
    <col min="2" max="2" width="7.125" style="39" customWidth="1"/>
    <col min="3" max="3" width="5.625" style="40" customWidth="1"/>
    <col min="4" max="4" width="6.625" style="41" customWidth="1"/>
    <col min="5" max="5" width="3.125" style="188" customWidth="1"/>
    <col min="6" max="6" width="7.125" style="39" customWidth="1"/>
    <col min="7" max="7" width="5.625" style="40" customWidth="1"/>
    <col min="8" max="8" width="6.625" style="41" customWidth="1"/>
    <col min="9" max="9" width="3.125" style="188" customWidth="1"/>
    <col min="10" max="10" width="7.125" style="39" customWidth="1"/>
    <col min="11" max="11" width="5.625" style="40" customWidth="1"/>
    <col min="12" max="12" width="6.625" style="41" customWidth="1"/>
    <col min="13" max="13" width="3.125" style="188" customWidth="1"/>
    <col min="14" max="14" width="7.125" style="39" customWidth="1"/>
    <col min="15" max="15" width="5.625" style="40" customWidth="1"/>
    <col min="16" max="16" width="6.625" style="42" customWidth="1"/>
    <col min="17" max="17" width="3.125" style="188" customWidth="1"/>
    <col min="18" max="18" width="7.125" style="39" customWidth="1"/>
    <col min="19" max="19" width="5.625" style="40" customWidth="1"/>
    <col min="20" max="20" width="6.625" style="42" customWidth="1"/>
    <col min="21" max="21" width="3.125" style="188" customWidth="1"/>
    <col min="22" max="22" width="7.125" style="39" customWidth="1"/>
    <col min="23" max="23" width="5.625" style="40" customWidth="1"/>
    <col min="24" max="24" width="6.625" style="42" customWidth="1"/>
    <col min="25" max="25" width="3.125" style="188" customWidth="1"/>
    <col min="26" max="26" width="7.125" style="39" customWidth="1"/>
    <col min="27" max="27" width="5.625" style="40" customWidth="1"/>
    <col min="28" max="28" width="6.625" style="42" customWidth="1"/>
    <col min="29" max="29" width="2.625" style="43" customWidth="1"/>
    <col min="30" max="16384" width="9" style="44"/>
  </cols>
  <sheetData>
    <row r="1" spans="1:30" s="70" customFormat="1" ht="15" customHeight="1" x14ac:dyDescent="0.15">
      <c r="A1" s="187"/>
      <c r="B1" s="60"/>
      <c r="C1" s="67"/>
      <c r="D1" s="69"/>
      <c r="E1" s="187"/>
      <c r="F1" s="60"/>
      <c r="G1" s="67"/>
      <c r="H1" s="69"/>
      <c r="I1" s="187"/>
      <c r="J1" s="60"/>
      <c r="K1" s="67"/>
      <c r="L1" s="69"/>
      <c r="M1" s="187"/>
      <c r="N1" s="60"/>
      <c r="O1" s="67"/>
      <c r="P1" s="62"/>
      <c r="Q1" s="187"/>
      <c r="R1" s="60"/>
      <c r="S1" s="168"/>
      <c r="T1" s="62"/>
      <c r="U1" s="187"/>
      <c r="V1" s="60"/>
      <c r="W1" s="67"/>
      <c r="X1" s="62"/>
      <c r="Y1" s="187"/>
      <c r="Z1" s="60"/>
      <c r="AA1" s="67"/>
      <c r="AB1" s="241" t="s">
        <v>757</v>
      </c>
      <c r="AC1" s="43"/>
    </row>
    <row r="2" spans="1:30" s="70" customFormat="1" ht="15" customHeight="1" x14ac:dyDescent="0.15">
      <c r="A2" s="187"/>
      <c r="B2" s="60"/>
      <c r="C2" s="67"/>
      <c r="D2" s="69"/>
      <c r="E2" s="187"/>
      <c r="F2" s="60"/>
      <c r="G2" s="67"/>
      <c r="H2" s="69"/>
      <c r="I2" s="187"/>
      <c r="J2" s="60"/>
      <c r="K2" s="67"/>
      <c r="L2" s="69"/>
      <c r="M2" s="187"/>
      <c r="N2" s="60"/>
      <c r="O2" s="67"/>
      <c r="P2" s="62"/>
      <c r="Q2" s="187"/>
      <c r="R2" s="60"/>
      <c r="S2" s="67"/>
      <c r="T2" s="62"/>
      <c r="U2" s="187"/>
      <c r="V2" s="60"/>
      <c r="W2" s="67"/>
      <c r="X2" s="62"/>
      <c r="Y2" s="187"/>
      <c r="AA2" s="67"/>
      <c r="AB2" s="34" t="str">
        <f>高松1!AB2</f>
        <v>香川県部数表</v>
      </c>
      <c r="AC2" s="43"/>
    </row>
    <row r="3" spans="1:30" s="70" customFormat="1" ht="15" customHeight="1" x14ac:dyDescent="0.15">
      <c r="A3" s="187"/>
      <c r="B3" s="60"/>
      <c r="C3" s="67"/>
      <c r="D3" s="69"/>
      <c r="E3" s="187"/>
      <c r="F3" s="60"/>
      <c r="G3" s="67"/>
      <c r="H3" s="69"/>
      <c r="I3" s="187"/>
      <c r="J3" s="60"/>
      <c r="K3" s="67"/>
      <c r="L3" s="69"/>
      <c r="M3" s="187"/>
      <c r="N3" s="60"/>
      <c r="O3" s="67"/>
      <c r="P3" s="62"/>
      <c r="Q3" s="187"/>
      <c r="R3" s="60"/>
      <c r="S3" s="67"/>
      <c r="T3" s="62"/>
      <c r="U3" s="187"/>
      <c r="V3" s="60"/>
      <c r="W3" s="67"/>
      <c r="X3" s="62"/>
      <c r="Y3" s="187"/>
      <c r="Z3" s="60"/>
      <c r="AA3" s="67"/>
      <c r="AB3" s="89" t="s">
        <v>156</v>
      </c>
      <c r="AC3" s="43"/>
    </row>
    <row r="4" spans="1:30" ht="4.5" customHeight="1" x14ac:dyDescent="0.15"/>
    <row r="5" spans="1:30" ht="15.95" customHeight="1" x14ac:dyDescent="0.15">
      <c r="A5" s="189"/>
      <c r="B5" s="3" t="s">
        <v>224</v>
      </c>
      <c r="C5" s="4" t="s">
        <v>2</v>
      </c>
      <c r="D5" s="5" t="s">
        <v>3</v>
      </c>
      <c r="E5" s="189"/>
      <c r="F5" s="3" t="s">
        <v>4</v>
      </c>
      <c r="G5" s="4" t="s">
        <v>2</v>
      </c>
      <c r="H5" s="5" t="s">
        <v>3</v>
      </c>
      <c r="I5" s="189"/>
      <c r="J5" s="3" t="s">
        <v>223</v>
      </c>
      <c r="K5" s="4" t="s">
        <v>2</v>
      </c>
      <c r="L5" s="5" t="s">
        <v>3</v>
      </c>
      <c r="M5" s="189"/>
      <c r="N5" s="3" t="s">
        <v>222</v>
      </c>
      <c r="O5" s="4" t="s">
        <v>2</v>
      </c>
      <c r="P5" s="5" t="s">
        <v>3</v>
      </c>
      <c r="Q5" s="189"/>
      <c r="R5" s="3" t="s">
        <v>221</v>
      </c>
      <c r="S5" s="4" t="s">
        <v>2</v>
      </c>
      <c r="T5" s="5" t="s">
        <v>3</v>
      </c>
      <c r="U5" s="189"/>
      <c r="V5" s="3"/>
      <c r="W5" s="4"/>
      <c r="X5" s="5"/>
      <c r="Y5" s="189"/>
      <c r="Z5" s="3" t="s">
        <v>220</v>
      </c>
      <c r="AA5" s="4" t="s">
        <v>2</v>
      </c>
      <c r="AB5" s="5" t="s">
        <v>3</v>
      </c>
      <c r="AC5" s="46">
        <v>4</v>
      </c>
      <c r="AD5" s="47"/>
    </row>
    <row r="6" spans="1:30" s="58" customFormat="1" ht="15.95" customHeight="1" x14ac:dyDescent="0.15">
      <c r="A6" s="326"/>
      <c r="B6" s="327" t="s">
        <v>214</v>
      </c>
      <c r="C6" s="328"/>
      <c r="D6" s="329"/>
      <c r="E6" s="330"/>
      <c r="F6" s="331"/>
      <c r="G6" s="328"/>
      <c r="H6" s="329"/>
      <c r="I6" s="330"/>
      <c r="J6" s="331"/>
      <c r="K6" s="332" t="s">
        <v>193</v>
      </c>
      <c r="L6" s="333">
        <f>C17+G17+K17+O17+S17+W17+AA17</f>
        <v>10525</v>
      </c>
      <c r="M6" s="330"/>
      <c r="N6" s="331"/>
      <c r="O6" s="332" t="s">
        <v>192</v>
      </c>
      <c r="P6" s="334">
        <f>D17+H17+L17+P17+T17+X17+AB17</f>
        <v>0</v>
      </c>
      <c r="Q6" s="335"/>
      <c r="R6" s="336"/>
      <c r="S6" s="337"/>
      <c r="T6" s="338"/>
      <c r="U6" s="339"/>
      <c r="V6" s="340"/>
      <c r="W6" s="340"/>
      <c r="X6" s="340"/>
      <c r="Y6" s="339"/>
      <c r="Z6" s="340"/>
      <c r="AA6" s="340"/>
      <c r="AB6" s="341"/>
      <c r="AC6" s="48"/>
    </row>
    <row r="7" spans="1:30" s="58" customFormat="1" ht="15.95" customHeight="1" x14ac:dyDescent="0.15">
      <c r="A7" s="190"/>
      <c r="B7" s="146" t="s">
        <v>347</v>
      </c>
      <c r="C7" s="79"/>
      <c r="D7" s="80"/>
      <c r="E7" s="195"/>
      <c r="F7" s="78"/>
      <c r="G7" s="79"/>
      <c r="H7" s="80"/>
      <c r="I7" s="195"/>
      <c r="J7" s="78"/>
      <c r="K7" s="86" t="s">
        <v>348</v>
      </c>
      <c r="L7" s="84">
        <f>C12+G12+K12+O12+S12+W12+AA12</f>
        <v>6925</v>
      </c>
      <c r="M7" s="195"/>
      <c r="N7" s="78"/>
      <c r="O7" s="86" t="s">
        <v>349</v>
      </c>
      <c r="P7" s="184">
        <f>D12+H12+L12+P12+T12+X12+AB12</f>
        <v>0</v>
      </c>
      <c r="Q7" s="197"/>
      <c r="R7" s="81"/>
      <c r="S7" s="82"/>
      <c r="T7" s="83"/>
      <c r="U7" s="199"/>
      <c r="V7" s="185"/>
      <c r="W7" s="185"/>
      <c r="X7" s="185"/>
      <c r="Y7" s="199"/>
      <c r="Z7" s="185"/>
      <c r="AA7" s="185"/>
      <c r="AB7" s="186"/>
      <c r="AC7" s="48" t="s">
        <v>339</v>
      </c>
    </row>
    <row r="8" spans="1:30" s="49" customFormat="1" ht="15.95" customHeight="1" x14ac:dyDescent="0.15">
      <c r="A8" s="208" t="s">
        <v>802</v>
      </c>
      <c r="B8" s="222" t="s">
        <v>469</v>
      </c>
      <c r="C8" s="223">
        <v>3150</v>
      </c>
      <c r="D8" s="175"/>
      <c r="E8" s="208" t="s">
        <v>614</v>
      </c>
      <c r="F8" s="222" t="s">
        <v>424</v>
      </c>
      <c r="G8" s="286">
        <v>950</v>
      </c>
      <c r="H8" s="289"/>
      <c r="I8" s="208"/>
      <c r="J8" s="222"/>
      <c r="K8" s="286"/>
      <c r="L8" s="289"/>
      <c r="M8" s="208"/>
      <c r="N8" s="222"/>
      <c r="O8" s="286"/>
      <c r="P8" s="289"/>
      <c r="Q8" s="208"/>
      <c r="R8" s="222"/>
      <c r="S8" s="286"/>
      <c r="T8" s="289"/>
      <c r="U8" s="208"/>
      <c r="V8" s="222"/>
      <c r="W8" s="286"/>
      <c r="X8" s="289"/>
      <c r="Y8" s="208"/>
      <c r="Z8" s="222"/>
      <c r="AA8" s="286"/>
      <c r="AB8" s="290"/>
      <c r="AC8" s="48" t="s">
        <v>340</v>
      </c>
    </row>
    <row r="9" spans="1:30" s="49" customFormat="1" ht="15.95" customHeight="1" x14ac:dyDescent="0.15">
      <c r="A9" s="208" t="s">
        <v>803</v>
      </c>
      <c r="B9" s="222" t="s">
        <v>461</v>
      </c>
      <c r="C9" s="223">
        <v>2150</v>
      </c>
      <c r="D9" s="175"/>
      <c r="E9" s="208"/>
      <c r="F9" s="222"/>
      <c r="G9" s="286"/>
      <c r="H9" s="289"/>
      <c r="I9" s="208" t="s">
        <v>804</v>
      </c>
      <c r="J9" s="222" t="s">
        <v>585</v>
      </c>
      <c r="K9" s="222">
        <v>420</v>
      </c>
      <c r="L9" s="289"/>
      <c r="M9" s="208" t="s">
        <v>637</v>
      </c>
      <c r="N9" s="222" t="s">
        <v>462</v>
      </c>
      <c r="O9" s="286">
        <v>50</v>
      </c>
      <c r="P9" s="289"/>
      <c r="Q9" s="208"/>
      <c r="R9" s="222" t="s">
        <v>585</v>
      </c>
      <c r="S9" s="286"/>
      <c r="T9" s="289"/>
      <c r="U9" s="208"/>
      <c r="V9" s="222"/>
      <c r="W9" s="286"/>
      <c r="X9" s="289"/>
      <c r="Y9" s="208" t="s">
        <v>805</v>
      </c>
      <c r="Z9" s="222" t="s">
        <v>585</v>
      </c>
      <c r="AA9" s="286">
        <v>205</v>
      </c>
      <c r="AB9" s="290"/>
      <c r="AC9" s="43" t="s">
        <v>17</v>
      </c>
    </row>
    <row r="10" spans="1:30" s="49" customFormat="1" ht="15.95" customHeight="1" x14ac:dyDescent="0.15">
      <c r="A10" s="208"/>
      <c r="B10" s="222"/>
      <c r="C10" s="223"/>
      <c r="D10" s="175"/>
      <c r="E10" s="208"/>
      <c r="F10" s="222"/>
      <c r="G10" s="286"/>
      <c r="H10" s="289"/>
      <c r="I10" s="208"/>
      <c r="J10" s="222"/>
      <c r="K10" s="286"/>
      <c r="L10" s="289"/>
      <c r="M10" s="208"/>
      <c r="N10" s="222"/>
      <c r="O10" s="286"/>
      <c r="P10" s="289"/>
      <c r="Q10" s="208"/>
      <c r="R10" s="222"/>
      <c r="S10" s="222"/>
      <c r="T10" s="289"/>
      <c r="U10" s="208"/>
      <c r="V10" s="222"/>
      <c r="W10" s="286"/>
      <c r="X10" s="289"/>
      <c r="Y10" s="208"/>
      <c r="Z10" s="222"/>
      <c r="AA10" s="286"/>
      <c r="AB10" s="290"/>
    </row>
    <row r="11" spans="1:30" s="49" customFormat="1" ht="15.95" customHeight="1" x14ac:dyDescent="0.15">
      <c r="A11" s="203"/>
      <c r="B11" s="51"/>
      <c r="C11" s="52"/>
      <c r="D11" s="236"/>
      <c r="E11" s="203"/>
      <c r="F11" s="51"/>
      <c r="G11" s="287"/>
      <c r="H11" s="291"/>
      <c r="I11" s="203"/>
      <c r="J11" s="51"/>
      <c r="K11" s="287"/>
      <c r="L11" s="291"/>
      <c r="M11" s="203"/>
      <c r="N11" s="51"/>
      <c r="O11" s="287"/>
      <c r="P11" s="291"/>
      <c r="Q11" s="203"/>
      <c r="R11" s="51"/>
      <c r="S11" s="287"/>
      <c r="T11" s="291"/>
      <c r="U11" s="203"/>
      <c r="V11" s="51"/>
      <c r="W11" s="287"/>
      <c r="X11" s="291"/>
      <c r="Y11" s="203"/>
      <c r="Z11" s="51"/>
      <c r="AA11" s="287"/>
      <c r="AB11" s="292"/>
      <c r="AC11" s="43" t="s">
        <v>26</v>
      </c>
    </row>
    <row r="12" spans="1:30" s="58" customFormat="1" ht="15.95" customHeight="1" x14ac:dyDescent="0.15">
      <c r="A12" s="191"/>
      <c r="B12" s="145" t="s">
        <v>209</v>
      </c>
      <c r="C12" s="87">
        <f>SUM(C8:C11)</f>
        <v>5300</v>
      </c>
      <c r="D12" s="55">
        <f>SUM(D8:D11)</f>
        <v>0</v>
      </c>
      <c r="E12" s="191"/>
      <c r="F12" s="145" t="s">
        <v>209</v>
      </c>
      <c r="G12" s="288">
        <f>SUM(G8:G11)</f>
        <v>950</v>
      </c>
      <c r="H12" s="293">
        <f>SUM(H8:H11)</f>
        <v>0</v>
      </c>
      <c r="I12" s="191"/>
      <c r="J12" s="145" t="s">
        <v>209</v>
      </c>
      <c r="K12" s="288">
        <f>SUM(K8:K11)</f>
        <v>420</v>
      </c>
      <c r="L12" s="293">
        <f>SUM(L8:L11)</f>
        <v>0</v>
      </c>
      <c r="M12" s="191"/>
      <c r="N12" s="145" t="s">
        <v>209</v>
      </c>
      <c r="O12" s="288">
        <f>SUM(O8:O11)</f>
        <v>50</v>
      </c>
      <c r="P12" s="293">
        <f>SUM(P8:P11)</f>
        <v>0</v>
      </c>
      <c r="Q12" s="191"/>
      <c r="R12" s="145"/>
      <c r="S12" s="288"/>
      <c r="T12" s="293"/>
      <c r="U12" s="200"/>
      <c r="V12" s="145"/>
      <c r="W12" s="288"/>
      <c r="X12" s="293"/>
      <c r="Y12" s="191"/>
      <c r="Z12" s="145" t="s">
        <v>209</v>
      </c>
      <c r="AA12" s="288">
        <f>SUM(AA8:AA11)</f>
        <v>205</v>
      </c>
      <c r="AB12" s="293">
        <f>SUM(AB8:AB11)</f>
        <v>0</v>
      </c>
      <c r="AC12" s="48" t="s">
        <v>27</v>
      </c>
    </row>
    <row r="13" spans="1:30" s="58" customFormat="1" ht="15.95" customHeight="1" x14ac:dyDescent="0.15">
      <c r="A13" s="231"/>
      <c r="B13" s="235" t="s">
        <v>350</v>
      </c>
      <c r="C13" s="232"/>
      <c r="D13" s="233"/>
      <c r="E13" s="234"/>
      <c r="F13" s="294"/>
      <c r="G13" s="232"/>
      <c r="H13" s="233"/>
      <c r="I13" s="234"/>
      <c r="J13" s="294"/>
      <c r="K13" s="86" t="s">
        <v>351</v>
      </c>
      <c r="L13" s="84">
        <f>C16+G16+K16+O16+S16+W16+AA16</f>
        <v>3600</v>
      </c>
      <c r="M13" s="195"/>
      <c r="N13" s="78"/>
      <c r="O13" s="86" t="s">
        <v>352</v>
      </c>
      <c r="P13" s="184">
        <f>D16+H16+L16+P16+T16+X16+AB16</f>
        <v>0</v>
      </c>
      <c r="Q13" s="312"/>
      <c r="R13" s="313"/>
      <c r="S13" s="314"/>
      <c r="T13" s="315"/>
      <c r="U13" s="316"/>
      <c r="V13" s="317"/>
      <c r="W13" s="317"/>
      <c r="X13" s="317"/>
      <c r="Y13" s="316"/>
      <c r="Z13" s="317"/>
      <c r="AA13" s="317"/>
      <c r="AB13" s="318"/>
      <c r="AC13" s="48" t="s">
        <v>21</v>
      </c>
    </row>
    <row r="14" spans="1:30" s="49" customFormat="1" ht="15.95" customHeight="1" x14ac:dyDescent="0.15">
      <c r="A14" s="208" t="s">
        <v>806</v>
      </c>
      <c r="B14" s="222" t="s">
        <v>267</v>
      </c>
      <c r="C14" s="223">
        <v>2250</v>
      </c>
      <c r="D14" s="175"/>
      <c r="E14" s="208" t="s">
        <v>615</v>
      </c>
      <c r="F14" s="222" t="s">
        <v>98</v>
      </c>
      <c r="G14" s="286">
        <v>750</v>
      </c>
      <c r="H14" s="289"/>
      <c r="I14" s="208" t="s">
        <v>149</v>
      </c>
      <c r="J14" s="222" t="s">
        <v>98</v>
      </c>
      <c r="K14" s="286">
        <v>350</v>
      </c>
      <c r="L14" s="289"/>
      <c r="M14" s="208" t="s">
        <v>638</v>
      </c>
      <c r="N14" s="222" t="s">
        <v>281</v>
      </c>
      <c r="O14" s="286">
        <v>100</v>
      </c>
      <c r="P14" s="289"/>
      <c r="Q14" s="208"/>
      <c r="R14" s="222" t="s">
        <v>288</v>
      </c>
      <c r="S14" s="286"/>
      <c r="T14" s="289"/>
      <c r="U14" s="208"/>
      <c r="V14" s="222"/>
      <c r="W14" s="286"/>
      <c r="X14" s="289"/>
      <c r="Y14" s="208" t="s">
        <v>149</v>
      </c>
      <c r="Z14" s="222" t="s">
        <v>98</v>
      </c>
      <c r="AA14" s="286">
        <v>150</v>
      </c>
      <c r="AB14" s="290"/>
      <c r="AC14" s="48"/>
    </row>
    <row r="15" spans="1:30" s="49" customFormat="1" ht="15.95" customHeight="1" x14ac:dyDescent="0.15">
      <c r="A15" s="203"/>
      <c r="B15" s="51"/>
      <c r="C15" s="52"/>
      <c r="D15" s="236"/>
      <c r="E15" s="203"/>
      <c r="F15" s="51"/>
      <c r="G15" s="287"/>
      <c r="H15" s="291"/>
      <c r="I15" s="203"/>
      <c r="J15" s="107"/>
      <c r="K15" s="287"/>
      <c r="L15" s="291"/>
      <c r="M15" s="203"/>
      <c r="N15" s="51"/>
      <c r="O15" s="287"/>
      <c r="P15" s="291"/>
      <c r="Q15" s="203"/>
      <c r="R15" s="51"/>
      <c r="S15" s="287"/>
      <c r="T15" s="291"/>
      <c r="U15" s="203"/>
      <c r="V15" s="51"/>
      <c r="W15" s="287"/>
      <c r="X15" s="291"/>
      <c r="Y15" s="203"/>
      <c r="Z15" s="51"/>
      <c r="AA15" s="287"/>
      <c r="AB15" s="292"/>
      <c r="AC15" s="48" t="s">
        <v>28</v>
      </c>
    </row>
    <row r="16" spans="1:30" s="49" customFormat="1" ht="15.95" customHeight="1" x14ac:dyDescent="0.15">
      <c r="A16" s="191"/>
      <c r="B16" s="145" t="s">
        <v>209</v>
      </c>
      <c r="C16" s="87">
        <f>SUM(C14:C14)</f>
        <v>2250</v>
      </c>
      <c r="D16" s="55">
        <f>SUM(D14:D14)</f>
        <v>0</v>
      </c>
      <c r="E16" s="191"/>
      <c r="F16" s="145" t="s">
        <v>209</v>
      </c>
      <c r="G16" s="288">
        <f>SUM(G14:G15)</f>
        <v>750</v>
      </c>
      <c r="H16" s="293">
        <f>SUM(H14:H15)</f>
        <v>0</v>
      </c>
      <c r="I16" s="191"/>
      <c r="J16" s="145" t="s">
        <v>209</v>
      </c>
      <c r="K16" s="288">
        <f>SUM(K14:K15)</f>
        <v>350</v>
      </c>
      <c r="L16" s="293">
        <f>SUM(L14:L15)</f>
        <v>0</v>
      </c>
      <c r="M16" s="191"/>
      <c r="N16" s="145" t="s">
        <v>209</v>
      </c>
      <c r="O16" s="288">
        <f>SUM(O14:O15)</f>
        <v>100</v>
      </c>
      <c r="P16" s="293">
        <f>SUM(P14:P15)</f>
        <v>0</v>
      </c>
      <c r="Q16" s="191"/>
      <c r="R16" s="145"/>
      <c r="S16" s="288"/>
      <c r="T16" s="293"/>
      <c r="U16" s="200"/>
      <c r="V16" s="145"/>
      <c r="W16" s="288"/>
      <c r="X16" s="293"/>
      <c r="Y16" s="191"/>
      <c r="Z16" s="145" t="s">
        <v>209</v>
      </c>
      <c r="AA16" s="288">
        <f>SUM(AA14:AA15)</f>
        <v>150</v>
      </c>
      <c r="AB16" s="293">
        <f>SUM(AB14:AB15)</f>
        <v>0</v>
      </c>
      <c r="AC16" s="48" t="s">
        <v>29</v>
      </c>
    </row>
    <row r="17" spans="1:30" s="49" customFormat="1" ht="15.95" customHeight="1" x14ac:dyDescent="0.15">
      <c r="A17" s="191"/>
      <c r="B17" s="145" t="s">
        <v>256</v>
      </c>
      <c r="C17" s="87">
        <f>C12+C16</f>
        <v>7550</v>
      </c>
      <c r="D17" s="55">
        <f>D12+D16</f>
        <v>0</v>
      </c>
      <c r="E17" s="191"/>
      <c r="F17" s="145" t="s">
        <v>256</v>
      </c>
      <c r="G17" s="288">
        <f>G12+G16</f>
        <v>1700</v>
      </c>
      <c r="H17" s="293">
        <f>H12+H16</f>
        <v>0</v>
      </c>
      <c r="I17" s="191"/>
      <c r="J17" s="145" t="s">
        <v>256</v>
      </c>
      <c r="K17" s="288">
        <f>K12+K16</f>
        <v>770</v>
      </c>
      <c r="L17" s="293">
        <f>L12+L16</f>
        <v>0</v>
      </c>
      <c r="M17" s="191"/>
      <c r="N17" s="145" t="s">
        <v>256</v>
      </c>
      <c r="O17" s="288">
        <f>O12+O16</f>
        <v>150</v>
      </c>
      <c r="P17" s="293">
        <f>P12+P16</f>
        <v>0</v>
      </c>
      <c r="Q17" s="191"/>
      <c r="R17" s="145"/>
      <c r="S17" s="288"/>
      <c r="T17" s="293"/>
      <c r="U17" s="200"/>
      <c r="V17" s="145"/>
      <c r="W17" s="288"/>
      <c r="X17" s="293"/>
      <c r="Y17" s="191"/>
      <c r="Z17" s="145" t="s">
        <v>256</v>
      </c>
      <c r="AA17" s="288">
        <f>AA12+AA16</f>
        <v>355</v>
      </c>
      <c r="AB17" s="293">
        <f>AB12+AB16</f>
        <v>0</v>
      </c>
      <c r="AC17" s="48" t="s">
        <v>30</v>
      </c>
    </row>
    <row r="18" spans="1:30" s="49" customFormat="1" ht="15.95" customHeight="1" x14ac:dyDescent="0.15">
      <c r="A18" s="190"/>
      <c r="B18" s="148" t="s">
        <v>215</v>
      </c>
      <c r="C18" s="79"/>
      <c r="D18" s="80"/>
      <c r="E18" s="193"/>
      <c r="F18" s="78"/>
      <c r="G18" s="79"/>
      <c r="H18" s="80"/>
      <c r="I18" s="195"/>
      <c r="J18" s="78"/>
      <c r="K18" s="86" t="s">
        <v>191</v>
      </c>
      <c r="L18" s="84">
        <f>C24+G24+K24+O24+S24+W24+AA24</f>
        <v>14760</v>
      </c>
      <c r="M18" s="195"/>
      <c r="N18" s="78"/>
      <c r="O18" s="86" t="s">
        <v>190</v>
      </c>
      <c r="P18" s="184">
        <f>D24+H24+L24+P24+T24+X24+AB24</f>
        <v>0</v>
      </c>
      <c r="Q18" s="319"/>
      <c r="R18" s="320"/>
      <c r="S18" s="321"/>
      <c r="T18" s="322"/>
      <c r="U18" s="323"/>
      <c r="V18" s="324"/>
      <c r="W18" s="324"/>
      <c r="X18" s="324"/>
      <c r="Y18" s="323"/>
      <c r="Z18" s="324"/>
      <c r="AA18" s="324"/>
      <c r="AB18" s="325"/>
      <c r="AC18" s="48"/>
    </row>
    <row r="19" spans="1:30" s="58" customFormat="1" ht="15.95" customHeight="1" x14ac:dyDescent="0.15">
      <c r="A19" s="208" t="s">
        <v>807</v>
      </c>
      <c r="B19" s="222" t="s">
        <v>353</v>
      </c>
      <c r="C19" s="259">
        <v>2500</v>
      </c>
      <c r="D19" s="50"/>
      <c r="E19" s="208" t="s">
        <v>616</v>
      </c>
      <c r="F19" s="222" t="s">
        <v>446</v>
      </c>
      <c r="G19" s="295">
        <v>3700</v>
      </c>
      <c r="H19" s="290"/>
      <c r="I19" s="208" t="s">
        <v>667</v>
      </c>
      <c r="J19" s="222" t="s">
        <v>241</v>
      </c>
      <c r="K19" s="295">
        <v>850</v>
      </c>
      <c r="L19" s="290"/>
      <c r="M19" s="208" t="s">
        <v>639</v>
      </c>
      <c r="N19" s="222" t="s">
        <v>382</v>
      </c>
      <c r="O19" s="295">
        <v>80</v>
      </c>
      <c r="P19" s="290"/>
      <c r="Q19" s="208"/>
      <c r="R19" s="222" t="s">
        <v>399</v>
      </c>
      <c r="S19" s="295"/>
      <c r="T19" s="290"/>
      <c r="U19" s="208"/>
      <c r="V19" s="222"/>
      <c r="W19" s="295"/>
      <c r="X19" s="290"/>
      <c r="Y19" s="208" t="s">
        <v>667</v>
      </c>
      <c r="Z19" s="222" t="s">
        <v>241</v>
      </c>
      <c r="AA19" s="295">
        <v>400</v>
      </c>
      <c r="AB19" s="290"/>
      <c r="AC19" s="57"/>
    </row>
    <row r="20" spans="1:30" s="58" customFormat="1" ht="15.95" customHeight="1" x14ac:dyDescent="0.15">
      <c r="A20" s="208" t="s">
        <v>808</v>
      </c>
      <c r="B20" s="222" t="s">
        <v>573</v>
      </c>
      <c r="C20" s="223">
        <v>2400</v>
      </c>
      <c r="D20" s="50"/>
      <c r="E20" s="208" t="s">
        <v>730</v>
      </c>
      <c r="F20" s="222" t="s">
        <v>447</v>
      </c>
      <c r="G20" s="286">
        <v>800</v>
      </c>
      <c r="H20" s="290"/>
      <c r="I20" s="208" t="s">
        <v>668</v>
      </c>
      <c r="J20" s="222" t="s">
        <v>379</v>
      </c>
      <c r="K20" s="286">
        <v>550</v>
      </c>
      <c r="L20" s="290"/>
      <c r="M20" s="208" t="s">
        <v>640</v>
      </c>
      <c r="N20" s="222" t="s">
        <v>379</v>
      </c>
      <c r="O20" s="286">
        <v>80</v>
      </c>
      <c r="P20" s="290"/>
      <c r="Q20" s="208"/>
      <c r="R20" s="222" t="s">
        <v>398</v>
      </c>
      <c r="S20" s="286"/>
      <c r="T20" s="290"/>
      <c r="U20" s="208"/>
      <c r="V20" s="222"/>
      <c r="W20" s="286"/>
      <c r="X20" s="290"/>
      <c r="Y20" s="208" t="s">
        <v>677</v>
      </c>
      <c r="Z20" s="222" t="s">
        <v>379</v>
      </c>
      <c r="AA20" s="286">
        <v>150</v>
      </c>
      <c r="AB20" s="290"/>
      <c r="AC20" s="57"/>
    </row>
    <row r="21" spans="1:30" ht="15.95" customHeight="1" x14ac:dyDescent="0.15">
      <c r="A21" s="208"/>
      <c r="B21" s="222"/>
      <c r="C21" s="223"/>
      <c r="D21" s="50"/>
      <c r="E21" s="208"/>
      <c r="F21" s="222"/>
      <c r="G21" s="286"/>
      <c r="H21" s="290"/>
      <c r="I21" s="208"/>
      <c r="J21" s="167"/>
      <c r="K21" s="286"/>
      <c r="L21" s="290"/>
      <c r="M21" s="208"/>
      <c r="N21" s="222"/>
      <c r="O21" s="286"/>
      <c r="P21" s="290"/>
      <c r="Q21" s="208"/>
      <c r="R21" s="222"/>
      <c r="S21" s="286"/>
      <c r="T21" s="290"/>
      <c r="U21" s="208"/>
      <c r="V21" s="222"/>
      <c r="W21" s="286"/>
      <c r="X21" s="290"/>
      <c r="Y21" s="208"/>
      <c r="Z21" s="167"/>
      <c r="AA21" s="286"/>
      <c r="AB21" s="290"/>
      <c r="AC21" s="64"/>
      <c r="AD21" s="47"/>
    </row>
    <row r="22" spans="1:30" s="49" customFormat="1" ht="15.95" customHeight="1" x14ac:dyDescent="0.15">
      <c r="A22" s="208" t="s">
        <v>809</v>
      </c>
      <c r="B22" s="222" t="s">
        <v>456</v>
      </c>
      <c r="C22" s="223">
        <v>2100</v>
      </c>
      <c r="D22" s="50"/>
      <c r="E22" s="208"/>
      <c r="F22" s="222"/>
      <c r="G22" s="286"/>
      <c r="H22" s="290"/>
      <c r="I22" s="208"/>
      <c r="J22" s="222"/>
      <c r="K22" s="286"/>
      <c r="L22" s="290"/>
      <c r="M22" s="208" t="s">
        <v>641</v>
      </c>
      <c r="N22" s="222" t="s">
        <v>384</v>
      </c>
      <c r="O22" s="286">
        <v>70</v>
      </c>
      <c r="P22" s="290"/>
      <c r="Q22" s="208"/>
      <c r="R22" s="222"/>
      <c r="S22" s="286"/>
      <c r="T22" s="290"/>
      <c r="U22" s="208"/>
      <c r="V22" s="222"/>
      <c r="W22" s="286"/>
      <c r="X22" s="290"/>
      <c r="Y22" s="208"/>
      <c r="Z22" s="222"/>
      <c r="AA22" s="286"/>
      <c r="AB22" s="290"/>
      <c r="AC22" s="173"/>
    </row>
    <row r="23" spans="1:30" s="49" customFormat="1" ht="15.95" customHeight="1" x14ac:dyDescent="0.15">
      <c r="A23" s="203" t="s">
        <v>810</v>
      </c>
      <c r="B23" s="51" t="s">
        <v>574</v>
      </c>
      <c r="C23" s="52">
        <v>1050</v>
      </c>
      <c r="D23" s="53"/>
      <c r="E23" s="203"/>
      <c r="F23" s="51"/>
      <c r="G23" s="287"/>
      <c r="H23" s="292"/>
      <c r="I23" s="203"/>
      <c r="J23" s="51"/>
      <c r="K23" s="287"/>
      <c r="L23" s="292"/>
      <c r="M23" s="203" t="s">
        <v>642</v>
      </c>
      <c r="N23" s="51" t="s">
        <v>600</v>
      </c>
      <c r="O23" s="287">
        <v>30</v>
      </c>
      <c r="P23" s="292"/>
      <c r="Q23" s="203"/>
      <c r="R23" s="51"/>
      <c r="S23" s="287"/>
      <c r="T23" s="292"/>
      <c r="U23" s="203"/>
      <c r="V23" s="51"/>
      <c r="W23" s="287"/>
      <c r="X23" s="292"/>
      <c r="Y23" s="203"/>
      <c r="Z23" s="51"/>
      <c r="AA23" s="287"/>
      <c r="AB23" s="292"/>
      <c r="AC23" s="173"/>
    </row>
    <row r="24" spans="1:30" s="49" customFormat="1" ht="15.95" customHeight="1" x14ac:dyDescent="0.15">
      <c r="A24" s="191"/>
      <c r="B24" s="145" t="s">
        <v>209</v>
      </c>
      <c r="C24" s="87">
        <f>SUM(C19:C23)</f>
        <v>8050</v>
      </c>
      <c r="D24" s="55">
        <f>SUM(D19:D23)</f>
        <v>0</v>
      </c>
      <c r="E24" s="191"/>
      <c r="F24" s="145" t="s">
        <v>209</v>
      </c>
      <c r="G24" s="288">
        <f>SUM(G19:G23)</f>
        <v>4500</v>
      </c>
      <c r="H24" s="293">
        <f>SUM(H19:H23)</f>
        <v>0</v>
      </c>
      <c r="I24" s="191"/>
      <c r="J24" s="145" t="s">
        <v>209</v>
      </c>
      <c r="K24" s="288">
        <f>SUM(K19:K23)</f>
        <v>1400</v>
      </c>
      <c r="L24" s="293">
        <f>SUM(L19:L23)</f>
        <v>0</v>
      </c>
      <c r="M24" s="191"/>
      <c r="N24" s="145" t="s">
        <v>209</v>
      </c>
      <c r="O24" s="288">
        <f>SUM(O19:O23)</f>
        <v>260</v>
      </c>
      <c r="P24" s="293">
        <f>SUM(P19:P23)</f>
        <v>0</v>
      </c>
      <c r="Q24" s="191"/>
      <c r="R24" s="145"/>
      <c r="S24" s="288"/>
      <c r="T24" s="293"/>
      <c r="U24" s="191"/>
      <c r="V24" s="145"/>
      <c r="W24" s="288"/>
      <c r="X24" s="293"/>
      <c r="Y24" s="191"/>
      <c r="Z24" s="145" t="s">
        <v>209</v>
      </c>
      <c r="AA24" s="288">
        <f>SUM(AA19:AA23)</f>
        <v>550</v>
      </c>
      <c r="AB24" s="293">
        <f>SUM(AB19:AB23)</f>
        <v>0</v>
      </c>
      <c r="AC24" s="173"/>
    </row>
    <row r="25" spans="1:30" s="49" customFormat="1" ht="15.95" customHeight="1" x14ac:dyDescent="0.15">
      <c r="A25" s="190"/>
      <c r="B25" s="148" t="s">
        <v>216</v>
      </c>
      <c r="C25" s="79"/>
      <c r="D25" s="80"/>
      <c r="E25" s="193"/>
      <c r="F25" s="78"/>
      <c r="G25" s="79"/>
      <c r="H25" s="80"/>
      <c r="I25" s="195"/>
      <c r="J25" s="78"/>
      <c r="K25" s="86" t="s">
        <v>270</v>
      </c>
      <c r="L25" s="84">
        <f>C35+G35+K35+O35+S35+W35+AA35</f>
        <v>26500</v>
      </c>
      <c r="M25" s="195"/>
      <c r="N25" s="78"/>
      <c r="O25" s="86" t="s">
        <v>269</v>
      </c>
      <c r="P25" s="184">
        <f>D35+H35+L35+P35+T35+X35+AB35</f>
        <v>0</v>
      </c>
      <c r="Q25" s="319"/>
      <c r="R25" s="320"/>
      <c r="S25" s="321"/>
      <c r="T25" s="322"/>
      <c r="U25" s="323"/>
      <c r="V25" s="324"/>
      <c r="W25" s="324"/>
      <c r="X25" s="324"/>
      <c r="Y25" s="323"/>
      <c r="Z25" s="324"/>
      <c r="AA25" s="324"/>
      <c r="AB25" s="325"/>
      <c r="AC25" s="173"/>
    </row>
    <row r="26" spans="1:30" s="49" customFormat="1" ht="15.95" customHeight="1" x14ac:dyDescent="0.15">
      <c r="A26" s="208" t="s">
        <v>811</v>
      </c>
      <c r="B26" s="222" t="s">
        <v>238</v>
      </c>
      <c r="C26" s="223">
        <v>2750</v>
      </c>
      <c r="D26" s="50"/>
      <c r="E26" s="208" t="s">
        <v>617</v>
      </c>
      <c r="F26" s="222" t="s">
        <v>312</v>
      </c>
      <c r="G26" s="286">
        <v>1650</v>
      </c>
      <c r="H26" s="290"/>
      <c r="I26" s="208" t="s">
        <v>669</v>
      </c>
      <c r="J26" s="222" t="s">
        <v>314</v>
      </c>
      <c r="K26" s="286">
        <v>1150</v>
      </c>
      <c r="L26" s="290"/>
      <c r="M26" s="208" t="s">
        <v>739</v>
      </c>
      <c r="N26" s="222" t="s">
        <v>458</v>
      </c>
      <c r="O26" s="286">
        <v>620</v>
      </c>
      <c r="P26" s="290"/>
      <c r="Q26" s="208" t="s">
        <v>812</v>
      </c>
      <c r="R26" s="222" t="s">
        <v>459</v>
      </c>
      <c r="S26" s="286">
        <v>20</v>
      </c>
      <c r="T26" s="290"/>
      <c r="U26" s="208"/>
      <c r="V26" s="222"/>
      <c r="W26" s="286"/>
      <c r="X26" s="290"/>
      <c r="Y26" s="208" t="s">
        <v>669</v>
      </c>
      <c r="Z26" s="222" t="s">
        <v>314</v>
      </c>
      <c r="AA26" s="286">
        <v>370</v>
      </c>
      <c r="AB26" s="290"/>
      <c r="AC26" s="173"/>
    </row>
    <row r="27" spans="1:30" s="58" customFormat="1" ht="15.95" customHeight="1" x14ac:dyDescent="0.15">
      <c r="A27" s="208" t="s">
        <v>135</v>
      </c>
      <c r="B27" s="222" t="s">
        <v>465</v>
      </c>
      <c r="C27" s="223">
        <v>2050</v>
      </c>
      <c r="D27" s="50"/>
      <c r="E27" s="208" t="s">
        <v>618</v>
      </c>
      <c r="F27" s="222" t="s">
        <v>313</v>
      </c>
      <c r="G27" s="286">
        <v>1800</v>
      </c>
      <c r="H27" s="290"/>
      <c r="I27" s="208" t="s">
        <v>736</v>
      </c>
      <c r="J27" s="222" t="s">
        <v>313</v>
      </c>
      <c r="K27" s="286">
        <v>850</v>
      </c>
      <c r="L27" s="290"/>
      <c r="M27" s="208" t="s">
        <v>152</v>
      </c>
      <c r="N27" s="222" t="s">
        <v>313</v>
      </c>
      <c r="O27" s="286">
        <v>1300</v>
      </c>
      <c r="P27" s="290"/>
      <c r="Q27" s="208" t="s">
        <v>813</v>
      </c>
      <c r="R27" s="222" t="s">
        <v>437</v>
      </c>
      <c r="S27" s="286">
        <v>120</v>
      </c>
      <c r="T27" s="290"/>
      <c r="U27" s="208"/>
      <c r="V27" s="222"/>
      <c r="W27" s="286"/>
      <c r="X27" s="290"/>
      <c r="Y27" s="208" t="s">
        <v>736</v>
      </c>
      <c r="Z27" s="222" t="s">
        <v>313</v>
      </c>
      <c r="AA27" s="286">
        <v>180</v>
      </c>
      <c r="AB27" s="290"/>
      <c r="AC27" s="48"/>
    </row>
    <row r="28" spans="1:30" s="58" customFormat="1" ht="15.95" customHeight="1" x14ac:dyDescent="0.15">
      <c r="A28" s="208" t="s">
        <v>136</v>
      </c>
      <c r="B28" s="222" t="s">
        <v>354</v>
      </c>
      <c r="C28" s="223">
        <v>1900</v>
      </c>
      <c r="D28" s="50"/>
      <c r="E28" s="208" t="s">
        <v>619</v>
      </c>
      <c r="F28" s="222" t="s">
        <v>99</v>
      </c>
      <c r="G28" s="286">
        <v>650</v>
      </c>
      <c r="H28" s="290"/>
      <c r="I28" s="208"/>
      <c r="J28" s="222"/>
      <c r="K28" s="286"/>
      <c r="L28" s="290"/>
      <c r="M28" s="208"/>
      <c r="N28" s="222"/>
      <c r="O28" s="286"/>
      <c r="P28" s="290"/>
      <c r="Q28" s="208"/>
      <c r="R28" s="222"/>
      <c r="S28" s="286"/>
      <c r="T28" s="290"/>
      <c r="U28" s="208"/>
      <c r="V28" s="222"/>
      <c r="W28" s="286"/>
      <c r="X28" s="290"/>
      <c r="Y28" s="208"/>
      <c r="Z28" s="222"/>
      <c r="AA28" s="286"/>
      <c r="AB28" s="290"/>
      <c r="AC28" s="172"/>
    </row>
    <row r="29" spans="1:30" s="49" customFormat="1" ht="15.95" customHeight="1" x14ac:dyDescent="0.15">
      <c r="A29" s="208" t="s">
        <v>137</v>
      </c>
      <c r="B29" s="222" t="s">
        <v>457</v>
      </c>
      <c r="C29" s="223">
        <v>1100</v>
      </c>
      <c r="D29" s="50"/>
      <c r="E29" s="208" t="s">
        <v>731</v>
      </c>
      <c r="F29" s="222" t="s">
        <v>314</v>
      </c>
      <c r="G29" s="286">
        <v>250</v>
      </c>
      <c r="H29" s="290"/>
      <c r="I29" s="208" t="s">
        <v>670</v>
      </c>
      <c r="J29" s="222" t="s">
        <v>99</v>
      </c>
      <c r="K29" s="286">
        <v>810</v>
      </c>
      <c r="L29" s="290"/>
      <c r="M29" s="208"/>
      <c r="N29" s="222"/>
      <c r="O29" s="286"/>
      <c r="P29" s="290"/>
      <c r="Q29" s="208"/>
      <c r="R29" s="222"/>
      <c r="S29" s="286"/>
      <c r="T29" s="290"/>
      <c r="U29" s="208"/>
      <c r="V29" s="222"/>
      <c r="W29" s="286"/>
      <c r="X29" s="290"/>
      <c r="Y29" s="208" t="s">
        <v>670</v>
      </c>
      <c r="Z29" s="222" t="s">
        <v>99</v>
      </c>
      <c r="AA29" s="286">
        <v>150</v>
      </c>
      <c r="AB29" s="290"/>
      <c r="AC29" s="173"/>
    </row>
    <row r="30" spans="1:30" s="49" customFormat="1" ht="15.95" customHeight="1" x14ac:dyDescent="0.15">
      <c r="A30" s="208" t="s">
        <v>138</v>
      </c>
      <c r="B30" s="222" t="s">
        <v>594</v>
      </c>
      <c r="C30" s="223">
        <v>2000</v>
      </c>
      <c r="D30" s="50"/>
      <c r="E30" s="208"/>
      <c r="F30" s="222"/>
      <c r="G30" s="286"/>
      <c r="H30" s="290"/>
      <c r="I30" s="208" t="s">
        <v>671</v>
      </c>
      <c r="J30" s="222" t="s">
        <v>312</v>
      </c>
      <c r="K30" s="286">
        <v>250</v>
      </c>
      <c r="L30" s="290"/>
      <c r="M30" s="208"/>
      <c r="N30" s="222"/>
      <c r="O30" s="286"/>
      <c r="P30" s="290"/>
      <c r="Q30" s="208"/>
      <c r="R30" s="222"/>
      <c r="S30" s="286"/>
      <c r="T30" s="290"/>
      <c r="U30" s="208"/>
      <c r="V30" s="222"/>
      <c r="W30" s="286"/>
      <c r="X30" s="290"/>
      <c r="Y30" s="208" t="s">
        <v>671</v>
      </c>
      <c r="Z30" s="222" t="s">
        <v>312</v>
      </c>
      <c r="AA30" s="286">
        <v>50</v>
      </c>
      <c r="AB30" s="290"/>
      <c r="AC30" s="173"/>
    </row>
    <row r="31" spans="1:30" s="49" customFormat="1" ht="15.95" customHeight="1" x14ac:dyDescent="0.15">
      <c r="A31" s="208"/>
      <c r="B31" s="222"/>
      <c r="C31" s="223"/>
      <c r="D31" s="50"/>
      <c r="E31" s="208"/>
      <c r="F31" s="222"/>
      <c r="G31" s="286"/>
      <c r="H31" s="290"/>
      <c r="I31" s="208"/>
      <c r="J31" s="222"/>
      <c r="K31" s="286"/>
      <c r="L31" s="290"/>
      <c r="M31" s="208"/>
      <c r="N31" s="222"/>
      <c r="O31" s="286"/>
      <c r="P31" s="290"/>
      <c r="Q31" s="208"/>
      <c r="R31" s="222"/>
      <c r="S31" s="286"/>
      <c r="T31" s="290"/>
      <c r="U31" s="208"/>
      <c r="V31" s="222"/>
      <c r="W31" s="286"/>
      <c r="X31" s="290"/>
      <c r="Y31" s="208"/>
      <c r="Z31" s="222"/>
      <c r="AA31" s="286"/>
      <c r="AB31" s="290"/>
      <c r="AC31" s="173"/>
    </row>
    <row r="32" spans="1:30" s="49" customFormat="1" ht="15.95" customHeight="1" x14ac:dyDescent="0.15">
      <c r="A32" s="208" t="s">
        <v>814</v>
      </c>
      <c r="B32" s="222" t="s">
        <v>470</v>
      </c>
      <c r="C32" s="223">
        <v>1950</v>
      </c>
      <c r="D32" s="50"/>
      <c r="E32" s="208" t="s">
        <v>732</v>
      </c>
      <c r="F32" s="222" t="s">
        <v>242</v>
      </c>
      <c r="G32" s="286">
        <v>450</v>
      </c>
      <c r="H32" s="290"/>
      <c r="I32" s="208"/>
      <c r="J32" s="222"/>
      <c r="K32" s="286"/>
      <c r="L32" s="290"/>
      <c r="M32" s="208" t="s">
        <v>643</v>
      </c>
      <c r="N32" s="222" t="s">
        <v>383</v>
      </c>
      <c r="O32" s="286">
        <v>40</v>
      </c>
      <c r="P32" s="290"/>
      <c r="Q32" s="208"/>
      <c r="R32" s="222" t="s">
        <v>438</v>
      </c>
      <c r="S32" s="286"/>
      <c r="T32" s="290"/>
      <c r="U32" s="208"/>
      <c r="V32" s="222"/>
      <c r="W32" s="286"/>
      <c r="X32" s="290"/>
      <c r="Y32" s="208"/>
      <c r="Z32" s="222"/>
      <c r="AA32" s="286"/>
      <c r="AB32" s="290"/>
      <c r="AC32" s="173"/>
    </row>
    <row r="33" spans="1:29" s="49" customFormat="1" ht="15.95" customHeight="1" x14ac:dyDescent="0.15">
      <c r="A33" s="208"/>
      <c r="B33" s="222"/>
      <c r="C33" s="223"/>
      <c r="D33" s="50"/>
      <c r="E33" s="208" t="s">
        <v>733</v>
      </c>
      <c r="F33" s="222" t="s">
        <v>315</v>
      </c>
      <c r="G33" s="286">
        <v>780</v>
      </c>
      <c r="H33" s="290"/>
      <c r="I33" s="208"/>
      <c r="J33" s="222"/>
      <c r="K33" s="286"/>
      <c r="L33" s="290"/>
      <c r="M33" s="208"/>
      <c r="N33" s="222"/>
      <c r="O33" s="286"/>
      <c r="P33" s="290"/>
      <c r="Q33" s="208"/>
      <c r="R33" s="222" t="s">
        <v>311</v>
      </c>
      <c r="S33" s="286"/>
      <c r="T33" s="290"/>
      <c r="U33" s="208"/>
      <c r="V33" s="222"/>
      <c r="W33" s="286"/>
      <c r="X33" s="290"/>
      <c r="Y33" s="208"/>
      <c r="Z33" s="222"/>
      <c r="AA33" s="286"/>
      <c r="AB33" s="290"/>
      <c r="AC33" s="48"/>
    </row>
    <row r="34" spans="1:29" s="49" customFormat="1" ht="15.95" customHeight="1" x14ac:dyDescent="0.15">
      <c r="A34" s="203" t="s">
        <v>815</v>
      </c>
      <c r="B34" s="51" t="s">
        <v>597</v>
      </c>
      <c r="C34" s="52">
        <v>2600</v>
      </c>
      <c r="D34" s="53"/>
      <c r="E34" s="203"/>
      <c r="F34" s="51"/>
      <c r="G34" s="52"/>
      <c r="H34" s="53"/>
      <c r="I34" s="203" t="s">
        <v>599</v>
      </c>
      <c r="J34" s="51" t="s">
        <v>598</v>
      </c>
      <c r="K34" s="287">
        <v>470</v>
      </c>
      <c r="L34" s="290"/>
      <c r="M34" s="203" t="s">
        <v>644</v>
      </c>
      <c r="N34" s="51" t="s">
        <v>598</v>
      </c>
      <c r="O34" s="52">
        <v>50</v>
      </c>
      <c r="P34" s="53"/>
      <c r="Q34" s="203"/>
      <c r="R34" s="51"/>
      <c r="S34" s="52"/>
      <c r="T34" s="53"/>
      <c r="U34" s="203"/>
      <c r="V34" s="51"/>
      <c r="W34" s="52"/>
      <c r="X34" s="53"/>
      <c r="Y34" s="203" t="s">
        <v>708</v>
      </c>
      <c r="Z34" s="51" t="s">
        <v>598</v>
      </c>
      <c r="AA34" s="287">
        <v>140</v>
      </c>
      <c r="AB34" s="53"/>
      <c r="AC34" s="48"/>
    </row>
    <row r="35" spans="1:29" s="49" customFormat="1" ht="15.95" customHeight="1" x14ac:dyDescent="0.15">
      <c r="A35" s="191"/>
      <c r="B35" s="145" t="s">
        <v>209</v>
      </c>
      <c r="C35" s="87">
        <f>SUM(C26:C34)</f>
        <v>14350</v>
      </c>
      <c r="D35" s="55">
        <f>SUM(D26:D34)</f>
        <v>0</v>
      </c>
      <c r="E35" s="191"/>
      <c r="F35" s="145" t="s">
        <v>209</v>
      </c>
      <c r="G35" s="87">
        <f>SUM(G26:G34)</f>
        <v>5580</v>
      </c>
      <c r="H35" s="55">
        <f>SUM(H26:H34)</f>
        <v>0</v>
      </c>
      <c r="I35" s="191"/>
      <c r="J35" s="145" t="s">
        <v>209</v>
      </c>
      <c r="K35" s="87">
        <f>SUM(K26:K34)</f>
        <v>3530</v>
      </c>
      <c r="L35" s="55">
        <f>SUM(L26:L34)</f>
        <v>0</v>
      </c>
      <c r="M35" s="191"/>
      <c r="N35" s="145" t="s">
        <v>209</v>
      </c>
      <c r="O35" s="87">
        <f>SUM(O26:O34)</f>
        <v>2010</v>
      </c>
      <c r="P35" s="55">
        <f>SUM(P26:P34)</f>
        <v>0</v>
      </c>
      <c r="Q35" s="191"/>
      <c r="R35" s="145" t="s">
        <v>209</v>
      </c>
      <c r="S35" s="87">
        <f>SUM(S26:S34)</f>
        <v>140</v>
      </c>
      <c r="T35" s="55">
        <f>SUM(T26:T34)</f>
        <v>0</v>
      </c>
      <c r="U35" s="191"/>
      <c r="V35" s="145"/>
      <c r="W35" s="87"/>
      <c r="X35" s="55"/>
      <c r="Y35" s="191"/>
      <c r="Z35" s="145" t="s">
        <v>209</v>
      </c>
      <c r="AA35" s="87">
        <f>SUM(AA26:AA34)</f>
        <v>890</v>
      </c>
      <c r="AB35" s="55">
        <f>SUM(AB26:AB34)</f>
        <v>0</v>
      </c>
      <c r="AC35" s="48"/>
    </row>
    <row r="36" spans="1:29" s="58" customFormat="1" ht="15.95" customHeight="1" x14ac:dyDescent="0.15">
      <c r="A36" s="188"/>
      <c r="B36" s="106" t="s">
        <v>182</v>
      </c>
      <c r="C36" s="40"/>
      <c r="D36" s="41"/>
      <c r="E36" s="188"/>
      <c r="F36" s="39"/>
      <c r="G36" s="40"/>
      <c r="H36" s="41"/>
      <c r="I36" s="41"/>
      <c r="J36" s="41"/>
      <c r="K36" s="41"/>
      <c r="L36" s="41"/>
      <c r="M36" s="41"/>
      <c r="N36" s="41"/>
      <c r="O36" s="40"/>
      <c r="P36" s="42"/>
      <c r="Q36" s="188"/>
      <c r="R36" s="39"/>
      <c r="S36" s="61"/>
      <c r="T36" s="62"/>
      <c r="U36" s="188"/>
      <c r="V36" s="61"/>
      <c r="W36" s="67"/>
      <c r="X36" s="62"/>
      <c r="Y36" s="188"/>
      <c r="Z36" s="60"/>
      <c r="AA36" s="63"/>
      <c r="AB36" s="144" t="s">
        <v>560</v>
      </c>
      <c r="AC36" s="48"/>
    </row>
    <row r="37" spans="1:29" ht="15.95" customHeight="1" x14ac:dyDescent="0.15">
      <c r="L37" s="171"/>
    </row>
    <row r="38" spans="1:29" ht="15.95" customHeight="1" x14ac:dyDescent="0.15">
      <c r="C38" s="39"/>
      <c r="D38" s="40"/>
      <c r="E38" s="41"/>
      <c r="F38" s="188"/>
      <c r="G38" s="39"/>
    </row>
    <row r="39" spans="1:29" ht="15.95" customHeight="1" x14ac:dyDescent="0.15">
      <c r="C39" s="39"/>
      <c r="D39" s="40"/>
      <c r="E39" s="41"/>
      <c r="F39" s="188"/>
      <c r="G39" s="39"/>
    </row>
    <row r="40" spans="1:29" ht="15.95" customHeight="1" x14ac:dyDescent="0.15">
      <c r="C40" s="39"/>
      <c r="D40" s="40"/>
      <c r="E40" s="41"/>
      <c r="F40" s="188"/>
      <c r="G40" s="39"/>
    </row>
  </sheetData>
  <sheetProtection algorithmName="SHA-512" hashValue="o6jG5Wg2Q3APlB2UwuoH2e+6yVWlsDvzguWFqMy9Ax23m2J6bnuEmcAKauFYWg3GAQOQnm18XlbX7qGjJI/SVA==" saltValue="NJthMuyI8KZdHU86iuvvcw==" spinCount="100000" sheet="1" objects="1" scenarios="1"/>
  <phoneticPr fontId="12"/>
  <conditionalFormatting sqref="C8:D35">
    <cfRule type="cellIs" dxfId="11" priority="6" operator="greaterThan">
      <formula>$C8</formula>
    </cfRule>
  </conditionalFormatting>
  <conditionalFormatting sqref="G8:H35">
    <cfRule type="cellIs" dxfId="10" priority="5" operator="greaterThan">
      <formula>$G8</formula>
    </cfRule>
  </conditionalFormatting>
  <conditionalFormatting sqref="K8:L35">
    <cfRule type="cellIs" dxfId="9" priority="4" operator="greaterThan">
      <formula>$K8</formula>
    </cfRule>
  </conditionalFormatting>
  <conditionalFormatting sqref="O8:P35">
    <cfRule type="cellIs" dxfId="8" priority="3" operator="greaterThan">
      <formula>$O8</formula>
    </cfRule>
  </conditionalFormatting>
  <conditionalFormatting sqref="S8:T35">
    <cfRule type="cellIs" dxfId="7" priority="2" operator="greaterThan">
      <formula>$S8</formula>
    </cfRule>
  </conditionalFormatting>
  <conditionalFormatting sqref="AA8:AB35">
    <cfRule type="cellIs" dxfId="6" priority="1" operator="greaterThan">
      <formula>$AA8</formula>
    </cfRule>
  </conditionalFormatting>
  <pageMargins left="0.31496062992125984" right="0" top="0.39370078740157483" bottom="0.19685039370078741" header="0.51181102362204722" footer="0.51181102362204722"/>
  <pageSetup paperSize="9" scale="90"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D41"/>
  <sheetViews>
    <sheetView zoomScaleNormal="100" workbookViewId="0">
      <selection activeCell="D7" sqref="D7"/>
    </sheetView>
  </sheetViews>
  <sheetFormatPr defaultRowHeight="13.5" x14ac:dyDescent="0.15"/>
  <cols>
    <col min="1" max="1" width="3.125" style="188" customWidth="1"/>
    <col min="2" max="2" width="7.125" style="39" customWidth="1"/>
    <col min="3" max="3" width="5.625" style="40" customWidth="1"/>
    <col min="4" max="4" width="6.625" style="41" customWidth="1"/>
    <col min="5" max="5" width="3.125" style="188" customWidth="1"/>
    <col min="6" max="6" width="7.125" style="39" customWidth="1"/>
    <col min="7" max="7" width="5.625" style="40" customWidth="1"/>
    <col min="8" max="8" width="6.625" style="41" customWidth="1"/>
    <col min="9" max="9" width="3.125" style="188" customWidth="1"/>
    <col min="10" max="10" width="7.125" style="39" customWidth="1"/>
    <col min="11" max="11" width="5.625" style="40" customWidth="1"/>
    <col min="12" max="12" width="6.625" style="41" customWidth="1"/>
    <col min="13" max="13" width="3.125" style="188" customWidth="1"/>
    <col min="14" max="14" width="7.125" style="39" customWidth="1"/>
    <col min="15" max="15" width="5.625" style="40" customWidth="1"/>
    <col min="16" max="16" width="6.625" style="42" customWidth="1"/>
    <col min="17" max="17" width="3.125" style="188" customWidth="1"/>
    <col min="18" max="18" width="7.125" style="39" customWidth="1"/>
    <col min="19" max="19" width="5.625" style="40" customWidth="1"/>
    <col min="20" max="20" width="6.625" style="42" customWidth="1"/>
    <col min="21" max="21" width="3.125" style="188" customWidth="1"/>
    <col min="22" max="22" width="7.125" style="39" customWidth="1"/>
    <col min="23" max="23" width="5.625" style="40" customWidth="1"/>
    <col min="24" max="24" width="6.625" style="42" customWidth="1"/>
    <col min="25" max="25" width="3.125" style="188" customWidth="1"/>
    <col min="26" max="26" width="7.125" style="39" customWidth="1"/>
    <col min="27" max="27" width="5.625" style="40" customWidth="1"/>
    <col min="28" max="28" width="6.625" style="42" customWidth="1"/>
    <col min="29" max="29" width="2.625" style="43" customWidth="1"/>
    <col min="30" max="16384" width="9" style="44"/>
  </cols>
  <sheetData>
    <row r="1" spans="1:30" s="70" customFormat="1" ht="15" customHeight="1" x14ac:dyDescent="0.15">
      <c r="A1" s="187"/>
      <c r="B1" s="60"/>
      <c r="C1" s="67"/>
      <c r="D1" s="69"/>
      <c r="E1" s="187"/>
      <c r="F1" s="60"/>
      <c r="G1" s="67"/>
      <c r="H1" s="69"/>
      <c r="I1" s="187"/>
      <c r="J1" s="60"/>
      <c r="K1" s="67"/>
      <c r="L1" s="69"/>
      <c r="M1" s="187"/>
      <c r="N1" s="60"/>
      <c r="O1" s="67"/>
      <c r="P1" s="62"/>
      <c r="Q1" s="187"/>
      <c r="R1" s="60"/>
      <c r="S1" s="168"/>
      <c r="T1" s="62"/>
      <c r="U1" s="187"/>
      <c r="V1" s="60"/>
      <c r="W1" s="67"/>
      <c r="X1" s="62"/>
      <c r="Y1" s="187"/>
      <c r="Z1" s="60"/>
      <c r="AA1" s="67"/>
      <c r="AB1" s="241" t="s">
        <v>757</v>
      </c>
      <c r="AC1" s="43"/>
    </row>
    <row r="2" spans="1:30" s="70" customFormat="1" ht="15" customHeight="1" x14ac:dyDescent="0.15">
      <c r="A2" s="187"/>
      <c r="B2" s="60"/>
      <c r="C2" s="67"/>
      <c r="D2" s="69"/>
      <c r="E2" s="187"/>
      <c r="F2" s="60"/>
      <c r="G2" s="67"/>
      <c r="H2" s="69"/>
      <c r="I2" s="187"/>
      <c r="J2" s="60"/>
      <c r="K2" s="67"/>
      <c r="L2" s="69"/>
      <c r="M2" s="187"/>
      <c r="N2" s="60"/>
      <c r="O2" s="67"/>
      <c r="P2" s="62"/>
      <c r="Q2" s="187"/>
      <c r="R2" s="60"/>
      <c r="S2" s="67"/>
      <c r="T2" s="62"/>
      <c r="U2" s="187"/>
      <c r="V2" s="60"/>
      <c r="W2" s="67"/>
      <c r="X2" s="62"/>
      <c r="Y2" s="187"/>
      <c r="AA2" s="67"/>
      <c r="AB2" s="34" t="str">
        <f>高松1!AB2</f>
        <v>香川県部数表</v>
      </c>
      <c r="AC2" s="43"/>
    </row>
    <row r="3" spans="1:30" s="70" customFormat="1" ht="15" customHeight="1" x14ac:dyDescent="0.15">
      <c r="A3" s="187"/>
      <c r="B3" s="60"/>
      <c r="C3" s="67"/>
      <c r="D3" s="69"/>
      <c r="E3" s="187"/>
      <c r="F3" s="60"/>
      <c r="G3" s="67"/>
      <c r="H3" s="69"/>
      <c r="I3" s="187"/>
      <c r="J3" s="60"/>
      <c r="K3" s="67"/>
      <c r="L3" s="69"/>
      <c r="M3" s="187"/>
      <c r="N3" s="60"/>
      <c r="O3" s="67"/>
      <c r="P3" s="62"/>
      <c r="Q3" s="187"/>
      <c r="R3" s="60"/>
      <c r="S3" s="67"/>
      <c r="T3" s="62"/>
      <c r="U3" s="187"/>
      <c r="V3" s="60"/>
      <c r="W3" s="67"/>
      <c r="X3" s="62"/>
      <c r="Y3" s="187"/>
      <c r="Z3" s="60"/>
      <c r="AA3" s="67"/>
      <c r="AB3" s="89" t="s">
        <v>157</v>
      </c>
      <c r="AC3" s="43"/>
    </row>
    <row r="4" spans="1:30" ht="5.0999999999999996" customHeight="1" x14ac:dyDescent="0.15"/>
    <row r="5" spans="1:30" ht="15.95" customHeight="1" x14ac:dyDescent="0.15">
      <c r="A5" s="189"/>
      <c r="B5" s="3" t="s">
        <v>224</v>
      </c>
      <c r="C5" s="4" t="s">
        <v>2</v>
      </c>
      <c r="D5" s="5" t="s">
        <v>3</v>
      </c>
      <c r="E5" s="189"/>
      <c r="F5" s="3" t="s">
        <v>4</v>
      </c>
      <c r="G5" s="4" t="s">
        <v>2</v>
      </c>
      <c r="H5" s="5" t="s">
        <v>3</v>
      </c>
      <c r="I5" s="189"/>
      <c r="J5" s="3" t="s">
        <v>223</v>
      </c>
      <c r="K5" s="4" t="s">
        <v>2</v>
      </c>
      <c r="L5" s="5" t="s">
        <v>3</v>
      </c>
      <c r="M5" s="189"/>
      <c r="N5" s="3" t="s">
        <v>222</v>
      </c>
      <c r="O5" s="4" t="s">
        <v>2</v>
      </c>
      <c r="P5" s="5" t="s">
        <v>3</v>
      </c>
      <c r="Q5" s="189"/>
      <c r="R5" s="3" t="s">
        <v>221</v>
      </c>
      <c r="S5" s="4" t="s">
        <v>2</v>
      </c>
      <c r="T5" s="5" t="s">
        <v>3</v>
      </c>
      <c r="U5" s="189"/>
      <c r="V5" s="3"/>
      <c r="W5" s="4"/>
      <c r="X5" s="5"/>
      <c r="Y5" s="189"/>
      <c r="Z5" s="3" t="s">
        <v>220</v>
      </c>
      <c r="AA5" s="4" t="s">
        <v>2</v>
      </c>
      <c r="AB5" s="5" t="s">
        <v>3</v>
      </c>
      <c r="AC5" s="46">
        <v>5</v>
      </c>
      <c r="AD5" s="47"/>
    </row>
    <row r="6" spans="1:30" s="58" customFormat="1" ht="15.95" customHeight="1" x14ac:dyDescent="0.15">
      <c r="A6" s="190"/>
      <c r="B6" s="148" t="s">
        <v>217</v>
      </c>
      <c r="C6" s="79"/>
      <c r="D6" s="80"/>
      <c r="E6" s="193"/>
      <c r="F6" s="78"/>
      <c r="G6" s="79"/>
      <c r="H6" s="80"/>
      <c r="I6" s="195"/>
      <c r="J6" s="78"/>
      <c r="K6" s="86" t="s">
        <v>197</v>
      </c>
      <c r="L6" s="84">
        <f>C14+G14+K14+O14+S14+W14+AA14</f>
        <v>12630</v>
      </c>
      <c r="M6" s="195"/>
      <c r="N6" s="78"/>
      <c r="O6" s="86" t="s">
        <v>196</v>
      </c>
      <c r="P6" s="184">
        <f>D14+H14+L14+P14+T14+X14+AB14</f>
        <v>0</v>
      </c>
      <c r="Q6" s="197"/>
      <c r="R6" s="81"/>
      <c r="S6" s="82"/>
      <c r="T6" s="83"/>
      <c r="U6" s="199"/>
      <c r="V6" s="185"/>
      <c r="W6" s="185"/>
      <c r="X6" s="185"/>
      <c r="Y6" s="199"/>
      <c r="Z6" s="185"/>
      <c r="AA6" s="185"/>
      <c r="AB6" s="186"/>
      <c r="AC6" s="172"/>
    </row>
    <row r="7" spans="1:30" s="49" customFormat="1" ht="15.95" customHeight="1" x14ac:dyDescent="0.15">
      <c r="A7" s="208" t="s">
        <v>816</v>
      </c>
      <c r="B7" s="222" t="s">
        <v>396</v>
      </c>
      <c r="C7" s="286">
        <v>1900</v>
      </c>
      <c r="D7" s="290"/>
      <c r="E7" s="208" t="s">
        <v>817</v>
      </c>
      <c r="F7" s="222" t="s">
        <v>396</v>
      </c>
      <c r="G7" s="286">
        <v>1100</v>
      </c>
      <c r="H7" s="290"/>
      <c r="I7" s="208" t="s">
        <v>672</v>
      </c>
      <c r="J7" s="222" t="s">
        <v>445</v>
      </c>
      <c r="K7" s="286">
        <v>670</v>
      </c>
      <c r="L7" s="290"/>
      <c r="M7" s="208" t="s">
        <v>645</v>
      </c>
      <c r="N7" s="222" t="s">
        <v>460</v>
      </c>
      <c r="O7" s="286">
        <v>40</v>
      </c>
      <c r="P7" s="290"/>
      <c r="Q7" s="208"/>
      <c r="R7" s="222" t="s">
        <v>448</v>
      </c>
      <c r="S7" s="286"/>
      <c r="T7" s="290"/>
      <c r="U7" s="208"/>
      <c r="V7" s="222"/>
      <c r="W7" s="286"/>
      <c r="X7" s="290"/>
      <c r="Y7" s="208" t="s">
        <v>672</v>
      </c>
      <c r="Z7" s="222" t="s">
        <v>396</v>
      </c>
      <c r="AA7" s="286">
        <v>200</v>
      </c>
      <c r="AB7" s="50"/>
      <c r="AC7" s="48" t="s">
        <v>14</v>
      </c>
    </row>
    <row r="8" spans="1:30" s="49" customFormat="1" ht="15.95" customHeight="1" x14ac:dyDescent="0.15">
      <c r="A8" s="208" t="s">
        <v>818</v>
      </c>
      <c r="B8" s="222" t="s">
        <v>265</v>
      </c>
      <c r="C8" s="286">
        <v>1800</v>
      </c>
      <c r="D8" s="290"/>
      <c r="E8" s="208"/>
      <c r="F8" s="222"/>
      <c r="G8" s="286"/>
      <c r="H8" s="290"/>
      <c r="I8" s="208"/>
      <c r="J8" s="222"/>
      <c r="K8" s="286"/>
      <c r="L8" s="290"/>
      <c r="M8" s="208" t="s">
        <v>706</v>
      </c>
      <c r="N8" s="222" t="s">
        <v>707</v>
      </c>
      <c r="O8" s="286">
        <v>40</v>
      </c>
      <c r="P8" s="290"/>
      <c r="Q8" s="208"/>
      <c r="R8" s="222"/>
      <c r="S8" s="286"/>
      <c r="T8" s="290"/>
      <c r="U8" s="208"/>
      <c r="V8" s="222"/>
      <c r="W8" s="286"/>
      <c r="X8" s="290"/>
      <c r="Y8" s="208"/>
      <c r="Z8" s="222"/>
      <c r="AA8" s="286"/>
      <c r="AB8" s="50"/>
      <c r="AC8" s="57" t="s">
        <v>15</v>
      </c>
    </row>
    <row r="9" spans="1:30" s="49" customFormat="1" ht="15.95" customHeight="1" x14ac:dyDescent="0.15">
      <c r="A9" s="208" t="s">
        <v>819</v>
      </c>
      <c r="B9" s="222" t="s">
        <v>397</v>
      </c>
      <c r="C9" s="286">
        <v>1700</v>
      </c>
      <c r="D9" s="290"/>
      <c r="E9" s="208" t="s">
        <v>820</v>
      </c>
      <c r="F9" s="222" t="s">
        <v>397</v>
      </c>
      <c r="G9" s="286">
        <v>1070</v>
      </c>
      <c r="H9" s="290"/>
      <c r="I9" s="208" t="s">
        <v>821</v>
      </c>
      <c r="J9" s="222" t="s">
        <v>822</v>
      </c>
      <c r="K9" s="286">
        <v>550</v>
      </c>
      <c r="L9" s="290"/>
      <c r="M9" s="208" t="s">
        <v>823</v>
      </c>
      <c r="N9" s="222" t="s">
        <v>824</v>
      </c>
      <c r="O9" s="286">
        <v>110</v>
      </c>
      <c r="P9" s="290"/>
      <c r="Q9" s="208"/>
      <c r="R9" s="222" t="s">
        <v>439</v>
      </c>
      <c r="S9" s="286"/>
      <c r="T9" s="290"/>
      <c r="U9" s="208"/>
      <c r="V9" s="222"/>
      <c r="W9" s="286"/>
      <c r="X9" s="290"/>
      <c r="Y9" s="208" t="s">
        <v>825</v>
      </c>
      <c r="Z9" s="222" t="s">
        <v>826</v>
      </c>
      <c r="AA9" s="286">
        <v>130</v>
      </c>
      <c r="AB9" s="50"/>
      <c r="AC9" s="48" t="s">
        <v>16</v>
      </c>
    </row>
    <row r="10" spans="1:30" s="49" customFormat="1" ht="15.95" customHeight="1" x14ac:dyDescent="0.15">
      <c r="A10" s="208"/>
      <c r="B10" s="167"/>
      <c r="C10" s="286"/>
      <c r="D10" s="290"/>
      <c r="E10" s="208"/>
      <c r="F10" s="167" t="s">
        <v>331</v>
      </c>
      <c r="G10" s="286"/>
      <c r="H10" s="290"/>
      <c r="I10" s="208"/>
      <c r="J10" s="167"/>
      <c r="K10" s="286"/>
      <c r="L10" s="290"/>
      <c r="M10" s="208"/>
      <c r="N10" s="167"/>
      <c r="O10" s="286"/>
      <c r="P10" s="290"/>
      <c r="Q10" s="208"/>
      <c r="R10" s="167"/>
      <c r="S10" s="286"/>
      <c r="T10" s="290"/>
      <c r="U10" s="208"/>
      <c r="V10" s="222"/>
      <c r="W10" s="286"/>
      <c r="X10" s="290"/>
      <c r="Y10" s="208"/>
      <c r="Z10" s="222"/>
      <c r="AA10" s="286"/>
      <c r="AB10" s="50"/>
      <c r="AC10" s="48" t="s">
        <v>17</v>
      </c>
    </row>
    <row r="11" spans="1:30" s="49" customFormat="1" ht="15.95" customHeight="1" x14ac:dyDescent="0.15">
      <c r="A11" s="208" t="s">
        <v>827</v>
      </c>
      <c r="B11" s="222" t="s">
        <v>6</v>
      </c>
      <c r="C11" s="286">
        <v>750</v>
      </c>
      <c r="D11" s="290"/>
      <c r="E11" s="208"/>
      <c r="F11" s="222"/>
      <c r="G11" s="286"/>
      <c r="H11" s="290"/>
      <c r="I11" s="208" t="s">
        <v>828</v>
      </c>
      <c r="J11" s="222" t="s">
        <v>829</v>
      </c>
      <c r="K11" s="286">
        <v>60</v>
      </c>
      <c r="L11" s="290"/>
      <c r="M11" s="208" t="s">
        <v>830</v>
      </c>
      <c r="N11" s="222" t="s">
        <v>829</v>
      </c>
      <c r="O11" s="286">
        <v>10</v>
      </c>
      <c r="P11" s="290"/>
      <c r="Q11" s="208"/>
      <c r="R11" s="222"/>
      <c r="S11" s="286"/>
      <c r="T11" s="290"/>
      <c r="U11" s="208"/>
      <c r="V11" s="222"/>
      <c r="W11" s="286"/>
      <c r="X11" s="290"/>
      <c r="Y11" s="208" t="s">
        <v>831</v>
      </c>
      <c r="Z11" s="222" t="s">
        <v>832</v>
      </c>
      <c r="AA11" s="286">
        <v>30</v>
      </c>
      <c r="AB11" s="50"/>
      <c r="AC11" s="173"/>
    </row>
    <row r="12" spans="1:30" s="49" customFormat="1" ht="15.95" customHeight="1" x14ac:dyDescent="0.15">
      <c r="A12" s="208" t="s">
        <v>833</v>
      </c>
      <c r="B12" s="222" t="s">
        <v>557</v>
      </c>
      <c r="C12" s="286">
        <v>1150</v>
      </c>
      <c r="D12" s="290"/>
      <c r="E12" s="208"/>
      <c r="F12" s="222"/>
      <c r="G12" s="286"/>
      <c r="H12" s="290"/>
      <c r="I12" s="208" t="s">
        <v>834</v>
      </c>
      <c r="J12" s="222" t="s">
        <v>835</v>
      </c>
      <c r="K12" s="286">
        <v>150</v>
      </c>
      <c r="L12" s="290"/>
      <c r="M12" s="208" t="s">
        <v>836</v>
      </c>
      <c r="N12" s="222" t="s">
        <v>835</v>
      </c>
      <c r="O12" s="286">
        <v>20</v>
      </c>
      <c r="P12" s="290"/>
      <c r="Q12" s="208"/>
      <c r="R12" s="222"/>
      <c r="S12" s="286"/>
      <c r="T12" s="290"/>
      <c r="U12" s="208"/>
      <c r="V12" s="222"/>
      <c r="W12" s="286"/>
      <c r="X12" s="290"/>
      <c r="Y12" s="208" t="s">
        <v>837</v>
      </c>
      <c r="Z12" s="222" t="s">
        <v>835</v>
      </c>
      <c r="AA12" s="286">
        <v>50</v>
      </c>
      <c r="AB12" s="50"/>
      <c r="AC12" s="43" t="s">
        <v>10</v>
      </c>
    </row>
    <row r="13" spans="1:30" s="49" customFormat="1" ht="15.95" customHeight="1" x14ac:dyDescent="0.15">
      <c r="A13" s="203" t="s">
        <v>838</v>
      </c>
      <c r="B13" s="51" t="s">
        <v>551</v>
      </c>
      <c r="C13" s="287">
        <v>1100</v>
      </c>
      <c r="D13" s="292"/>
      <c r="E13" s="203"/>
      <c r="F13" s="51"/>
      <c r="G13" s="287"/>
      <c r="H13" s="292"/>
      <c r="I13" s="203"/>
      <c r="J13" s="51"/>
      <c r="K13" s="287"/>
      <c r="L13" s="292"/>
      <c r="M13" s="203"/>
      <c r="N13" s="107"/>
      <c r="O13" s="287"/>
      <c r="P13" s="292"/>
      <c r="Q13" s="203"/>
      <c r="R13" s="51"/>
      <c r="S13" s="287"/>
      <c r="T13" s="292"/>
      <c r="U13" s="203"/>
      <c r="V13" s="51"/>
      <c r="W13" s="287"/>
      <c r="X13" s="292"/>
      <c r="Y13" s="203"/>
      <c r="Z13" s="51"/>
      <c r="AA13" s="287"/>
      <c r="AB13" s="53"/>
      <c r="AC13" s="48" t="s">
        <v>11</v>
      </c>
    </row>
    <row r="14" spans="1:30" s="58" customFormat="1" ht="15.95" customHeight="1" x14ac:dyDescent="0.15">
      <c r="A14" s="191"/>
      <c r="B14" s="145" t="s">
        <v>209</v>
      </c>
      <c r="C14" s="288">
        <f>SUM(C7:C13)</f>
        <v>8400</v>
      </c>
      <c r="D14" s="293">
        <f>SUM(D7:D13)</f>
        <v>0</v>
      </c>
      <c r="E14" s="191"/>
      <c r="F14" s="145" t="s">
        <v>209</v>
      </c>
      <c r="G14" s="288">
        <f>SUM(G7:G13)</f>
        <v>2170</v>
      </c>
      <c r="H14" s="293">
        <f>SUM(H7:H13)</f>
        <v>0</v>
      </c>
      <c r="I14" s="191"/>
      <c r="J14" s="145" t="s">
        <v>209</v>
      </c>
      <c r="K14" s="288">
        <f>SUM(K7:K13)</f>
        <v>1430</v>
      </c>
      <c r="L14" s="293">
        <f>SUM(L7:L13)</f>
        <v>0</v>
      </c>
      <c r="M14" s="191"/>
      <c r="N14" s="145" t="s">
        <v>209</v>
      </c>
      <c r="O14" s="288">
        <f>SUM(O7:O13)</f>
        <v>220</v>
      </c>
      <c r="P14" s="293">
        <f>SUM(P7:P13)</f>
        <v>0</v>
      </c>
      <c r="Q14" s="191"/>
      <c r="R14" s="145"/>
      <c r="S14" s="288"/>
      <c r="T14" s="293"/>
      <c r="U14" s="191"/>
      <c r="V14" s="145"/>
      <c r="W14" s="288"/>
      <c r="X14" s="293"/>
      <c r="Y14" s="191"/>
      <c r="Z14" s="145" t="s">
        <v>209</v>
      </c>
      <c r="AA14" s="288">
        <f>SUM(AA7:AA13)</f>
        <v>410</v>
      </c>
      <c r="AB14" s="55">
        <f>SUM(AB7:AB13)</f>
        <v>0</v>
      </c>
      <c r="AC14" s="48" t="s">
        <v>12</v>
      </c>
    </row>
    <row r="15" spans="1:30" ht="15.95" customHeight="1" x14ac:dyDescent="0.15">
      <c r="A15" s="190"/>
      <c r="B15" s="148" t="s">
        <v>218</v>
      </c>
      <c r="C15" s="79"/>
      <c r="D15" s="80"/>
      <c r="E15" s="193"/>
      <c r="F15" s="78"/>
      <c r="G15" s="79"/>
      <c r="H15" s="80"/>
      <c r="I15" s="195"/>
      <c r="J15" s="78"/>
      <c r="K15" s="86" t="s">
        <v>195</v>
      </c>
      <c r="L15" s="84">
        <f>C20+G20+K20+O20+S20+W20+AA20</f>
        <v>7330</v>
      </c>
      <c r="M15" s="195"/>
      <c r="N15" s="78"/>
      <c r="O15" s="86" t="s">
        <v>194</v>
      </c>
      <c r="P15" s="184">
        <f>D20+H20+L20+P20+T20+X20+AB20</f>
        <v>0</v>
      </c>
      <c r="Q15" s="319"/>
      <c r="R15" s="320"/>
      <c r="S15" s="321"/>
      <c r="T15" s="322"/>
      <c r="U15" s="323"/>
      <c r="V15" s="324"/>
      <c r="W15" s="324"/>
      <c r="X15" s="324"/>
      <c r="Y15" s="323"/>
      <c r="Z15" s="324"/>
      <c r="AA15" s="324"/>
      <c r="AB15" s="325"/>
      <c r="AC15" s="48" t="s">
        <v>13</v>
      </c>
    </row>
    <row r="16" spans="1:30" s="49" customFormat="1" ht="15.95" customHeight="1" x14ac:dyDescent="0.15">
      <c r="A16" s="208" t="s">
        <v>839</v>
      </c>
      <c r="B16" s="222" t="s">
        <v>355</v>
      </c>
      <c r="C16" s="295">
        <v>2400</v>
      </c>
      <c r="D16" s="290"/>
      <c r="E16" s="208" t="s">
        <v>620</v>
      </c>
      <c r="F16" s="222" t="s">
        <v>95</v>
      </c>
      <c r="G16" s="295">
        <v>1400</v>
      </c>
      <c r="H16" s="290"/>
      <c r="I16" s="208" t="s">
        <v>673</v>
      </c>
      <c r="J16" s="222" t="s">
        <v>440</v>
      </c>
      <c r="K16" s="295">
        <v>600</v>
      </c>
      <c r="L16" s="290"/>
      <c r="M16" s="208" t="s">
        <v>646</v>
      </c>
      <c r="N16" s="222" t="s">
        <v>565</v>
      </c>
      <c r="O16" s="295">
        <v>220</v>
      </c>
      <c r="P16" s="290"/>
      <c r="Q16" s="208"/>
      <c r="R16" s="222" t="s">
        <v>0</v>
      </c>
      <c r="S16" s="295"/>
      <c r="T16" s="290"/>
      <c r="U16" s="208"/>
      <c r="V16" s="222"/>
      <c r="W16" s="295"/>
      <c r="X16" s="290"/>
      <c r="Y16" s="208" t="s">
        <v>673</v>
      </c>
      <c r="Z16" s="222" t="s">
        <v>95</v>
      </c>
      <c r="AA16" s="286">
        <v>210</v>
      </c>
      <c r="AB16" s="50"/>
      <c r="AC16" s="57"/>
    </row>
    <row r="17" spans="1:29" s="49" customFormat="1" ht="15.95" customHeight="1" x14ac:dyDescent="0.15">
      <c r="A17" s="208"/>
      <c r="B17" s="222"/>
      <c r="C17" s="286"/>
      <c r="D17" s="290"/>
      <c r="E17" s="208"/>
      <c r="F17" s="222"/>
      <c r="G17" s="286"/>
      <c r="H17" s="290"/>
      <c r="I17" s="208"/>
      <c r="J17" s="167"/>
      <c r="K17" s="286"/>
      <c r="L17" s="290"/>
      <c r="M17" s="208"/>
      <c r="N17" s="222"/>
      <c r="O17" s="286"/>
      <c r="P17" s="290"/>
      <c r="Q17" s="208"/>
      <c r="R17" s="222"/>
      <c r="S17" s="286"/>
      <c r="T17" s="290"/>
      <c r="U17" s="208"/>
      <c r="V17" s="222"/>
      <c r="W17" s="286"/>
      <c r="X17" s="290"/>
      <c r="Y17" s="208"/>
      <c r="Z17" s="222"/>
      <c r="AA17" s="286"/>
      <c r="AB17" s="50"/>
      <c r="AC17" s="48" t="s">
        <v>18</v>
      </c>
    </row>
    <row r="18" spans="1:29" s="49" customFormat="1" ht="15.95" customHeight="1" x14ac:dyDescent="0.15">
      <c r="A18" s="208" t="s">
        <v>840</v>
      </c>
      <c r="B18" s="222" t="s">
        <v>93</v>
      </c>
      <c r="C18" s="286">
        <v>2500</v>
      </c>
      <c r="D18" s="290"/>
      <c r="E18" s="208"/>
      <c r="F18" s="222"/>
      <c r="G18" s="286"/>
      <c r="H18" s="290"/>
      <c r="I18" s="208"/>
      <c r="J18" s="222"/>
      <c r="K18" s="286"/>
      <c r="L18" s="290"/>
      <c r="M18" s="208"/>
      <c r="N18" s="222"/>
      <c r="O18" s="286"/>
      <c r="P18" s="290"/>
      <c r="Q18" s="208"/>
      <c r="R18" s="222"/>
      <c r="S18" s="286"/>
      <c r="T18" s="290"/>
      <c r="U18" s="208"/>
      <c r="V18" s="222"/>
      <c r="W18" s="286"/>
      <c r="X18" s="290"/>
      <c r="Y18" s="208"/>
      <c r="Z18" s="222"/>
      <c r="AA18" s="286"/>
      <c r="AB18" s="50"/>
      <c r="AC18" s="48" t="s">
        <v>19</v>
      </c>
    </row>
    <row r="19" spans="1:29" s="49" customFormat="1" ht="15.95" customHeight="1" x14ac:dyDescent="0.15">
      <c r="A19" s="203"/>
      <c r="B19" s="51"/>
      <c r="C19" s="287"/>
      <c r="D19" s="292"/>
      <c r="E19" s="203"/>
      <c r="F19" s="51"/>
      <c r="G19" s="287"/>
      <c r="H19" s="292"/>
      <c r="I19" s="203"/>
      <c r="J19" s="51"/>
      <c r="K19" s="287"/>
      <c r="L19" s="292"/>
      <c r="M19" s="203"/>
      <c r="N19" s="51"/>
      <c r="O19" s="287"/>
      <c r="P19" s="292"/>
      <c r="Q19" s="203"/>
      <c r="R19" s="51"/>
      <c r="S19" s="287"/>
      <c r="T19" s="292"/>
      <c r="U19" s="203"/>
      <c r="V19" s="51"/>
      <c r="W19" s="287"/>
      <c r="X19" s="292"/>
      <c r="Y19" s="203"/>
      <c r="Z19" s="51"/>
      <c r="AA19" s="287"/>
      <c r="AB19" s="53"/>
      <c r="AC19" s="48" t="s">
        <v>20</v>
      </c>
    </row>
    <row r="20" spans="1:29" s="58" customFormat="1" ht="15.95" customHeight="1" x14ac:dyDescent="0.15">
      <c r="A20" s="191"/>
      <c r="B20" s="145" t="s">
        <v>209</v>
      </c>
      <c r="C20" s="288">
        <f>SUM(C16:C19)</f>
        <v>4900</v>
      </c>
      <c r="D20" s="293">
        <f>SUM(D16:D19)</f>
        <v>0</v>
      </c>
      <c r="E20" s="191"/>
      <c r="F20" s="145" t="s">
        <v>209</v>
      </c>
      <c r="G20" s="288">
        <f>SUM(G16:G19)</f>
        <v>1400</v>
      </c>
      <c r="H20" s="293">
        <f>SUM(H16:H19)</f>
        <v>0</v>
      </c>
      <c r="I20" s="191"/>
      <c r="J20" s="145" t="s">
        <v>209</v>
      </c>
      <c r="K20" s="288">
        <f>SUM(K16:K19)</f>
        <v>600</v>
      </c>
      <c r="L20" s="293">
        <f>SUM(L16:L19)</f>
        <v>0</v>
      </c>
      <c r="M20" s="191"/>
      <c r="N20" s="145" t="s">
        <v>209</v>
      </c>
      <c r="O20" s="288">
        <f>SUM(O16:O19)</f>
        <v>220</v>
      </c>
      <c r="P20" s="293">
        <f>SUM(P16:P19)</f>
        <v>0</v>
      </c>
      <c r="Q20" s="191"/>
      <c r="R20" s="145"/>
      <c r="S20" s="288"/>
      <c r="T20" s="293"/>
      <c r="U20" s="191"/>
      <c r="V20" s="145"/>
      <c r="W20" s="288"/>
      <c r="X20" s="293"/>
      <c r="Y20" s="191"/>
      <c r="Z20" s="145" t="s">
        <v>209</v>
      </c>
      <c r="AA20" s="288">
        <f>SUM(AA16:AA19)</f>
        <v>210</v>
      </c>
      <c r="AB20" s="55">
        <f>SUM(AB16:AB19)</f>
        <v>0</v>
      </c>
      <c r="AC20" s="173" t="s">
        <v>254</v>
      </c>
    </row>
    <row r="21" spans="1:29" s="58" customFormat="1" ht="15.95" customHeight="1" x14ac:dyDescent="0.15">
      <c r="A21" s="190"/>
      <c r="B21" s="148" t="s">
        <v>219</v>
      </c>
      <c r="C21" s="79"/>
      <c r="D21" s="80"/>
      <c r="E21" s="193"/>
      <c r="F21" s="78"/>
      <c r="G21" s="79"/>
      <c r="H21" s="80"/>
      <c r="I21" s="195"/>
      <c r="J21" s="78"/>
      <c r="K21" s="86" t="s">
        <v>199</v>
      </c>
      <c r="L21" s="84">
        <f>C27+G27+K27+O27+S27+W27+AA27</f>
        <v>15610</v>
      </c>
      <c r="M21" s="195"/>
      <c r="N21" s="78"/>
      <c r="O21" s="86" t="s">
        <v>198</v>
      </c>
      <c r="P21" s="184">
        <f>D27+H27+L27+P27+T27+X27+AB27</f>
        <v>0</v>
      </c>
      <c r="Q21" s="319"/>
      <c r="R21" s="320"/>
      <c r="S21" s="321"/>
      <c r="T21" s="322"/>
      <c r="U21" s="323"/>
      <c r="V21" s="324"/>
      <c r="W21" s="324"/>
      <c r="X21" s="324"/>
      <c r="Y21" s="323"/>
      <c r="Z21" s="324"/>
      <c r="AA21" s="324"/>
      <c r="AB21" s="325"/>
      <c r="AC21" s="48"/>
    </row>
    <row r="22" spans="1:29" s="49" customFormat="1" ht="15.95" customHeight="1" x14ac:dyDescent="0.15">
      <c r="A22" s="208"/>
      <c r="B22" s="222"/>
      <c r="C22" s="286"/>
      <c r="D22" s="290"/>
      <c r="E22" s="208" t="s">
        <v>621</v>
      </c>
      <c r="F22" s="222" t="s">
        <v>96</v>
      </c>
      <c r="G22" s="286">
        <v>1750</v>
      </c>
      <c r="H22" s="290"/>
      <c r="I22" s="208" t="s">
        <v>737</v>
      </c>
      <c r="J22" s="222" t="s">
        <v>96</v>
      </c>
      <c r="K22" s="286">
        <v>2210</v>
      </c>
      <c r="L22" s="290"/>
      <c r="M22" s="208" t="s">
        <v>647</v>
      </c>
      <c r="N22" s="222" t="s">
        <v>554</v>
      </c>
      <c r="O22" s="286">
        <v>60</v>
      </c>
      <c r="P22" s="290"/>
      <c r="Q22" s="208" t="s">
        <v>735</v>
      </c>
      <c r="R22" s="222" t="s">
        <v>552</v>
      </c>
      <c r="S22" s="286">
        <v>100</v>
      </c>
      <c r="T22" s="290"/>
      <c r="U22" s="208"/>
      <c r="V22" s="222"/>
      <c r="W22" s="286"/>
      <c r="X22" s="290"/>
      <c r="Y22" s="208" t="s">
        <v>737</v>
      </c>
      <c r="Z22" s="222" t="s">
        <v>272</v>
      </c>
      <c r="AA22" s="286">
        <v>280</v>
      </c>
      <c r="AB22" s="50"/>
      <c r="AC22" s="48" t="s">
        <v>22</v>
      </c>
    </row>
    <row r="23" spans="1:29" s="49" customFormat="1" ht="15.95" customHeight="1" x14ac:dyDescent="0.15">
      <c r="A23" s="208" t="s">
        <v>139</v>
      </c>
      <c r="B23" s="222" t="s">
        <v>23</v>
      </c>
      <c r="C23" s="286">
        <v>3150</v>
      </c>
      <c r="D23" s="290"/>
      <c r="E23" s="208"/>
      <c r="F23" s="222"/>
      <c r="G23" s="286"/>
      <c r="H23" s="290"/>
      <c r="I23" s="208"/>
      <c r="J23" s="167" t="s">
        <v>329</v>
      </c>
      <c r="K23" s="286"/>
      <c r="L23" s="290"/>
      <c r="M23" s="208" t="s">
        <v>648</v>
      </c>
      <c r="N23" s="222" t="s">
        <v>555</v>
      </c>
      <c r="O23" s="286">
        <v>70</v>
      </c>
      <c r="P23" s="290"/>
      <c r="Q23" s="208"/>
      <c r="R23" s="222"/>
      <c r="S23" s="286"/>
      <c r="T23" s="290"/>
      <c r="U23" s="208"/>
      <c r="V23" s="222"/>
      <c r="W23" s="286"/>
      <c r="X23" s="290"/>
      <c r="Y23" s="208" t="s">
        <v>621</v>
      </c>
      <c r="Z23" s="222" t="s">
        <v>601</v>
      </c>
      <c r="AA23" s="286">
        <v>150</v>
      </c>
      <c r="AB23" s="50"/>
      <c r="AC23" s="48" t="s">
        <v>24</v>
      </c>
    </row>
    <row r="24" spans="1:29" s="49" customFormat="1" ht="15.95" customHeight="1" x14ac:dyDescent="0.15">
      <c r="A24" s="208" t="s">
        <v>140</v>
      </c>
      <c r="B24" s="222" t="s">
        <v>5</v>
      </c>
      <c r="C24" s="286">
        <v>3100</v>
      </c>
      <c r="D24" s="290"/>
      <c r="E24" s="208"/>
      <c r="F24" s="222"/>
      <c r="G24" s="286"/>
      <c r="H24" s="290"/>
      <c r="I24" s="208" t="s">
        <v>678</v>
      </c>
      <c r="J24" s="222" t="s">
        <v>449</v>
      </c>
      <c r="K24" s="286">
        <v>240</v>
      </c>
      <c r="L24" s="290"/>
      <c r="M24" s="208"/>
      <c r="N24" s="222"/>
      <c r="O24" s="286"/>
      <c r="P24" s="290"/>
      <c r="Q24" s="208"/>
      <c r="R24" s="222"/>
      <c r="S24" s="286"/>
      <c r="T24" s="290"/>
      <c r="U24" s="208"/>
      <c r="V24" s="222"/>
      <c r="W24" s="286"/>
      <c r="X24" s="290"/>
      <c r="Y24" s="208" t="s">
        <v>678</v>
      </c>
      <c r="Z24" s="222" t="s">
        <v>450</v>
      </c>
      <c r="AA24" s="286">
        <v>10</v>
      </c>
      <c r="AB24" s="50"/>
      <c r="AC24" s="48" t="s">
        <v>13</v>
      </c>
    </row>
    <row r="25" spans="1:29" ht="15.95" customHeight="1" x14ac:dyDescent="0.15">
      <c r="A25" s="208" t="s">
        <v>841</v>
      </c>
      <c r="B25" s="222" t="s">
        <v>356</v>
      </c>
      <c r="C25" s="286">
        <v>3050</v>
      </c>
      <c r="D25" s="290"/>
      <c r="E25" s="208" t="s">
        <v>622</v>
      </c>
      <c r="F25" s="222" t="s">
        <v>372</v>
      </c>
      <c r="G25" s="286">
        <v>420</v>
      </c>
      <c r="H25" s="290"/>
      <c r="I25" s="208" t="s">
        <v>151</v>
      </c>
      <c r="J25" s="222" t="s">
        <v>243</v>
      </c>
      <c r="K25" s="286">
        <v>400</v>
      </c>
      <c r="L25" s="290"/>
      <c r="M25" s="208" t="s">
        <v>412</v>
      </c>
      <c r="N25" s="222" t="s">
        <v>346</v>
      </c>
      <c r="O25" s="286">
        <v>100</v>
      </c>
      <c r="P25" s="290"/>
      <c r="Q25" s="208" t="s">
        <v>657</v>
      </c>
      <c r="R25" s="222" t="s">
        <v>553</v>
      </c>
      <c r="S25" s="286">
        <v>120</v>
      </c>
      <c r="T25" s="290"/>
      <c r="U25" s="208"/>
      <c r="V25" s="222"/>
      <c r="W25" s="286"/>
      <c r="X25" s="290"/>
      <c r="Y25" s="208" t="s">
        <v>151</v>
      </c>
      <c r="Z25" s="222" t="s">
        <v>243</v>
      </c>
      <c r="AA25" s="286">
        <v>120</v>
      </c>
      <c r="AB25" s="50"/>
      <c r="AC25" s="228"/>
    </row>
    <row r="26" spans="1:29" ht="15.95" customHeight="1" x14ac:dyDescent="0.15">
      <c r="A26" s="203"/>
      <c r="B26" s="51"/>
      <c r="C26" s="287"/>
      <c r="D26" s="292"/>
      <c r="E26" s="203" t="s">
        <v>623</v>
      </c>
      <c r="F26" s="51" t="s">
        <v>425</v>
      </c>
      <c r="G26" s="287">
        <v>280</v>
      </c>
      <c r="H26" s="292"/>
      <c r="I26" s="203"/>
      <c r="J26" s="51"/>
      <c r="K26" s="287"/>
      <c r="L26" s="292"/>
      <c r="M26" s="203"/>
      <c r="N26" s="51"/>
      <c r="O26" s="287"/>
      <c r="P26" s="292"/>
      <c r="Q26" s="203"/>
      <c r="R26" s="51"/>
      <c r="S26" s="287"/>
      <c r="T26" s="292"/>
      <c r="U26" s="203"/>
      <c r="V26" s="51"/>
      <c r="W26" s="287"/>
      <c r="X26" s="292"/>
      <c r="Y26" s="203"/>
      <c r="Z26" s="51"/>
      <c r="AA26" s="287"/>
      <c r="AB26" s="53"/>
      <c r="AC26" s="228"/>
    </row>
    <row r="27" spans="1:29" s="58" customFormat="1" ht="15.95" customHeight="1" x14ac:dyDescent="0.15">
      <c r="A27" s="225"/>
      <c r="B27" s="224" t="s">
        <v>209</v>
      </c>
      <c r="C27" s="288">
        <f>SUM(C22:C26)</f>
        <v>9300</v>
      </c>
      <c r="D27" s="293">
        <f>SUM(D22:D26)</f>
        <v>0</v>
      </c>
      <c r="E27" s="191"/>
      <c r="F27" s="145" t="s">
        <v>209</v>
      </c>
      <c r="G27" s="288">
        <f>SUM(G22:G26)</f>
        <v>2450</v>
      </c>
      <c r="H27" s="293">
        <f>SUM(H22:H26)</f>
        <v>0</v>
      </c>
      <c r="I27" s="225"/>
      <c r="J27" s="224" t="s">
        <v>209</v>
      </c>
      <c r="K27" s="296">
        <f>SUM(K22:K26)</f>
        <v>2850</v>
      </c>
      <c r="L27" s="297">
        <f>SUM(L22:L26)</f>
        <v>0</v>
      </c>
      <c r="M27" s="225"/>
      <c r="N27" s="224" t="s">
        <v>209</v>
      </c>
      <c r="O27" s="296">
        <f>SUM(O22:O26)</f>
        <v>230</v>
      </c>
      <c r="P27" s="297">
        <f>SUM(P22:P26)</f>
        <v>0</v>
      </c>
      <c r="Q27" s="225"/>
      <c r="R27" s="224" t="s">
        <v>209</v>
      </c>
      <c r="S27" s="296">
        <f>SUM(S22:S26)</f>
        <v>220</v>
      </c>
      <c r="T27" s="297">
        <f>SUM(T22:T26)</f>
        <v>0</v>
      </c>
      <c r="U27" s="225"/>
      <c r="V27" s="224"/>
      <c r="W27" s="296"/>
      <c r="X27" s="297"/>
      <c r="Y27" s="225"/>
      <c r="Z27" s="224" t="s">
        <v>209</v>
      </c>
      <c r="AA27" s="296">
        <f>SUM(AA22:AA26)</f>
        <v>560</v>
      </c>
      <c r="AB27" s="68">
        <f>SUM(AB22:AB26)</f>
        <v>0</v>
      </c>
      <c r="AC27" s="172"/>
    </row>
    <row r="28" spans="1:29" s="58" customFormat="1" ht="15.95" customHeight="1" x14ac:dyDescent="0.15">
      <c r="A28" s="190"/>
      <c r="B28" s="148" t="s">
        <v>325</v>
      </c>
      <c r="C28" s="79"/>
      <c r="D28" s="80"/>
      <c r="E28" s="193"/>
      <c r="F28" s="78"/>
      <c r="G28" s="79"/>
      <c r="H28" s="80"/>
      <c r="I28" s="195"/>
      <c r="J28" s="78"/>
      <c r="K28" s="86" t="s">
        <v>326</v>
      </c>
      <c r="L28" s="84">
        <f>C39+G39+K39+O39+S39+W39+AA39</f>
        <v>16810</v>
      </c>
      <c r="M28" s="195"/>
      <c r="N28" s="78"/>
      <c r="O28" s="86" t="s">
        <v>327</v>
      </c>
      <c r="P28" s="184">
        <f>D39+H39+L39+P39+T39+X39+AB39</f>
        <v>0</v>
      </c>
      <c r="Q28" s="319"/>
      <c r="R28" s="320"/>
      <c r="S28" s="321"/>
      <c r="T28" s="322"/>
      <c r="U28" s="323"/>
      <c r="V28" s="324"/>
      <c r="W28" s="324"/>
      <c r="X28" s="324"/>
      <c r="Y28" s="323"/>
      <c r="Z28" s="324"/>
      <c r="AA28" s="324"/>
      <c r="AB28" s="325"/>
      <c r="AC28" s="48"/>
    </row>
    <row r="29" spans="1:29" s="49" customFormat="1" ht="15.75" customHeight="1" x14ac:dyDescent="0.15">
      <c r="A29" s="208" t="s">
        <v>142</v>
      </c>
      <c r="B29" s="222" t="s">
        <v>94</v>
      </c>
      <c r="C29" s="286">
        <v>2200</v>
      </c>
      <c r="D29" s="290"/>
      <c r="E29" s="227" t="s">
        <v>842</v>
      </c>
      <c r="F29" s="222" t="s">
        <v>373</v>
      </c>
      <c r="G29" s="286">
        <v>500</v>
      </c>
      <c r="H29" s="290"/>
      <c r="I29" s="208" t="s">
        <v>674</v>
      </c>
      <c r="J29" s="222" t="s">
        <v>566</v>
      </c>
      <c r="K29" s="286">
        <v>900</v>
      </c>
      <c r="L29" s="290"/>
      <c r="M29" s="208" t="s">
        <v>649</v>
      </c>
      <c r="N29" s="222" t="s">
        <v>289</v>
      </c>
      <c r="O29" s="286">
        <v>60</v>
      </c>
      <c r="P29" s="290"/>
      <c r="Q29" s="208"/>
      <c r="R29" s="222" t="s">
        <v>441</v>
      </c>
      <c r="S29" s="286"/>
      <c r="T29" s="290"/>
      <c r="U29" s="227"/>
      <c r="V29" s="298"/>
      <c r="W29" s="286"/>
      <c r="X29" s="290"/>
      <c r="Y29" s="208" t="s">
        <v>674</v>
      </c>
      <c r="Z29" s="222" t="s">
        <v>571</v>
      </c>
      <c r="AA29" s="286">
        <v>310</v>
      </c>
      <c r="AB29" s="50"/>
      <c r="AC29" s="48"/>
    </row>
    <row r="30" spans="1:29" s="49" customFormat="1" ht="15.95" customHeight="1" x14ac:dyDescent="0.15">
      <c r="A30" s="208"/>
      <c r="B30" s="222"/>
      <c r="C30" s="286"/>
      <c r="D30" s="290"/>
      <c r="E30" s="227" t="s">
        <v>843</v>
      </c>
      <c r="F30" s="222" t="s">
        <v>426</v>
      </c>
      <c r="G30" s="222">
        <v>350</v>
      </c>
      <c r="H30" s="290"/>
      <c r="I30" s="227"/>
      <c r="J30" s="222"/>
      <c r="K30" s="222"/>
      <c r="L30" s="290"/>
      <c r="M30" s="208"/>
      <c r="N30" s="222"/>
      <c r="O30" s="286"/>
      <c r="P30" s="290"/>
      <c r="Q30" s="227"/>
      <c r="R30" s="222"/>
      <c r="S30" s="222"/>
      <c r="T30" s="290"/>
      <c r="U30" s="227"/>
      <c r="V30" s="222"/>
      <c r="W30" s="286"/>
      <c r="X30" s="290"/>
      <c r="Y30" s="227"/>
      <c r="Z30" s="222"/>
      <c r="AA30" s="286"/>
      <c r="AB30" s="50"/>
      <c r="AC30" s="48"/>
    </row>
    <row r="31" spans="1:29" s="49" customFormat="1" ht="15.95" customHeight="1" x14ac:dyDescent="0.15">
      <c r="A31" s="208" t="s">
        <v>844</v>
      </c>
      <c r="B31" s="222" t="s">
        <v>247</v>
      </c>
      <c r="C31" s="286">
        <v>2750</v>
      </c>
      <c r="D31" s="290"/>
      <c r="E31" s="227" t="s">
        <v>845</v>
      </c>
      <c r="F31" s="222" t="s">
        <v>284</v>
      </c>
      <c r="G31" s="286">
        <v>480</v>
      </c>
      <c r="H31" s="290"/>
      <c r="I31" s="208"/>
      <c r="J31" s="222"/>
      <c r="K31" s="286"/>
      <c r="L31" s="290"/>
      <c r="M31" s="227"/>
      <c r="N31" s="167"/>
      <c r="O31" s="222"/>
      <c r="P31" s="290"/>
      <c r="Q31" s="227"/>
      <c r="R31" s="222" t="s">
        <v>291</v>
      </c>
      <c r="S31" s="286"/>
      <c r="T31" s="290"/>
      <c r="U31" s="227"/>
      <c r="V31" s="222"/>
      <c r="W31" s="286"/>
      <c r="X31" s="290"/>
      <c r="Y31" s="208"/>
      <c r="Z31" s="222"/>
      <c r="AA31" s="286"/>
      <c r="AB31" s="50"/>
      <c r="AC31" s="48"/>
    </row>
    <row r="32" spans="1:29" s="49" customFormat="1" ht="15.95" customHeight="1" x14ac:dyDescent="0.15">
      <c r="A32" s="208"/>
      <c r="B32" s="222"/>
      <c r="C32" s="286"/>
      <c r="D32" s="290"/>
      <c r="E32" s="227"/>
      <c r="F32" s="222"/>
      <c r="G32" s="286"/>
      <c r="H32" s="290"/>
      <c r="I32" s="208"/>
      <c r="J32" s="222"/>
      <c r="K32" s="286"/>
      <c r="L32" s="290"/>
      <c r="M32" s="227"/>
      <c r="N32" s="222" t="s">
        <v>290</v>
      </c>
      <c r="O32" s="222"/>
      <c r="P32" s="290"/>
      <c r="Q32" s="227"/>
      <c r="R32" s="222"/>
      <c r="S32" s="286"/>
      <c r="T32" s="290"/>
      <c r="U32" s="227"/>
      <c r="V32" s="222"/>
      <c r="W32" s="286"/>
      <c r="X32" s="290"/>
      <c r="Y32" s="208"/>
      <c r="Z32" s="222"/>
      <c r="AA32" s="286"/>
      <c r="AB32" s="50"/>
      <c r="AC32" s="48"/>
    </row>
    <row r="33" spans="1:29" s="49" customFormat="1" ht="15.95" customHeight="1" x14ac:dyDescent="0.15">
      <c r="A33" s="208" t="s">
        <v>141</v>
      </c>
      <c r="B33" s="222" t="s">
        <v>432</v>
      </c>
      <c r="C33" s="286">
        <v>3250</v>
      </c>
      <c r="D33" s="290"/>
      <c r="E33" s="227" t="s">
        <v>846</v>
      </c>
      <c r="F33" s="222" t="s">
        <v>25</v>
      </c>
      <c r="G33" s="286">
        <v>600</v>
      </c>
      <c r="H33" s="290"/>
      <c r="I33" s="208"/>
      <c r="J33" s="222"/>
      <c r="K33" s="286"/>
      <c r="L33" s="290"/>
      <c r="M33" s="208"/>
      <c r="N33" s="222"/>
      <c r="O33" s="286"/>
      <c r="P33" s="290"/>
      <c r="Q33" s="208"/>
      <c r="R33" s="299"/>
      <c r="S33" s="286"/>
      <c r="T33" s="290"/>
      <c r="U33" s="227"/>
      <c r="V33" s="222"/>
      <c r="W33" s="286"/>
      <c r="X33" s="290"/>
      <c r="Y33" s="208"/>
      <c r="Z33" s="222"/>
      <c r="AA33" s="286"/>
      <c r="AB33" s="50"/>
      <c r="AC33" s="48"/>
    </row>
    <row r="34" spans="1:29" s="49" customFormat="1" ht="15.95" customHeight="1" x14ac:dyDescent="0.15">
      <c r="A34" s="208"/>
      <c r="B34" s="222"/>
      <c r="C34" s="286"/>
      <c r="D34" s="290"/>
      <c r="E34" s="227" t="s">
        <v>847</v>
      </c>
      <c r="F34" s="222" t="s">
        <v>365</v>
      </c>
      <c r="G34" s="286">
        <v>620</v>
      </c>
      <c r="H34" s="290"/>
      <c r="I34" s="208" t="s">
        <v>150</v>
      </c>
      <c r="J34" s="222" t="s">
        <v>567</v>
      </c>
      <c r="K34" s="286">
        <v>450</v>
      </c>
      <c r="L34" s="290"/>
      <c r="M34" s="227" t="s">
        <v>709</v>
      </c>
      <c r="N34" s="222" t="s">
        <v>556</v>
      </c>
      <c r="O34" s="286">
        <v>70</v>
      </c>
      <c r="P34" s="290"/>
      <c r="Q34" s="227"/>
      <c r="R34" s="222" t="s">
        <v>374</v>
      </c>
      <c r="S34" s="286"/>
      <c r="T34" s="290"/>
      <c r="U34" s="227"/>
      <c r="V34" s="222"/>
      <c r="W34" s="286"/>
      <c r="X34" s="290"/>
      <c r="Y34" s="208" t="s">
        <v>150</v>
      </c>
      <c r="Z34" s="222" t="s">
        <v>572</v>
      </c>
      <c r="AA34" s="286">
        <v>90</v>
      </c>
      <c r="AB34" s="50"/>
      <c r="AC34" s="48"/>
    </row>
    <row r="35" spans="1:29" s="49" customFormat="1" ht="15.95" customHeight="1" x14ac:dyDescent="0.15">
      <c r="A35" s="208" t="s">
        <v>848</v>
      </c>
      <c r="B35" s="222" t="s">
        <v>849</v>
      </c>
      <c r="C35" s="286">
        <v>2550</v>
      </c>
      <c r="D35" s="290"/>
      <c r="E35" s="227" t="s">
        <v>850</v>
      </c>
      <c r="F35" s="222" t="s">
        <v>366</v>
      </c>
      <c r="G35" s="286">
        <v>180</v>
      </c>
      <c r="H35" s="290"/>
      <c r="I35" s="227"/>
      <c r="J35" s="222"/>
      <c r="K35" s="286"/>
      <c r="L35" s="290"/>
      <c r="M35" s="227" t="s">
        <v>650</v>
      </c>
      <c r="N35" s="222" t="s">
        <v>595</v>
      </c>
      <c r="O35" s="286">
        <v>50</v>
      </c>
      <c r="P35" s="290"/>
      <c r="Q35" s="227"/>
      <c r="R35" s="222" t="s">
        <v>375</v>
      </c>
      <c r="S35" s="286"/>
      <c r="T35" s="290"/>
      <c r="U35" s="227"/>
      <c r="V35" s="222"/>
      <c r="W35" s="286"/>
      <c r="X35" s="290"/>
      <c r="Y35" s="227"/>
      <c r="Z35" s="222"/>
      <c r="AA35" s="286"/>
      <c r="AB35" s="50"/>
      <c r="AC35" s="48"/>
    </row>
    <row r="36" spans="1:29" s="49" customFormat="1" ht="15.95" customHeight="1" x14ac:dyDescent="0.15">
      <c r="A36" s="208"/>
      <c r="B36" s="222"/>
      <c r="C36" s="286"/>
      <c r="D36" s="290"/>
      <c r="E36" s="227"/>
      <c r="F36" s="222"/>
      <c r="G36" s="286"/>
      <c r="H36" s="290"/>
      <c r="I36" s="208" t="s">
        <v>429</v>
      </c>
      <c r="J36" s="222" t="s">
        <v>430</v>
      </c>
      <c r="K36" s="286">
        <v>50</v>
      </c>
      <c r="L36" s="290"/>
      <c r="M36" s="227"/>
      <c r="N36" s="167"/>
      <c r="O36" s="286"/>
      <c r="P36" s="290"/>
      <c r="Q36" s="227"/>
      <c r="R36" s="167"/>
      <c r="S36" s="286"/>
      <c r="T36" s="290"/>
      <c r="U36" s="227"/>
      <c r="V36" s="167"/>
      <c r="W36" s="286"/>
      <c r="X36" s="290"/>
      <c r="Y36" s="208" t="s">
        <v>851</v>
      </c>
      <c r="Z36" s="222" t="s">
        <v>430</v>
      </c>
      <c r="AA36" s="286">
        <v>10</v>
      </c>
      <c r="AB36" s="50"/>
      <c r="AC36" s="48"/>
    </row>
    <row r="37" spans="1:29" s="49" customFormat="1" ht="15.95" customHeight="1" x14ac:dyDescent="0.15">
      <c r="A37" s="208" t="s">
        <v>143</v>
      </c>
      <c r="B37" s="222" t="s">
        <v>285</v>
      </c>
      <c r="C37" s="223">
        <v>1250</v>
      </c>
      <c r="D37" s="50"/>
      <c r="E37" s="227" t="s">
        <v>852</v>
      </c>
      <c r="F37" s="222" t="s">
        <v>184</v>
      </c>
      <c r="G37" s="223">
        <v>90</v>
      </c>
      <c r="H37" s="50"/>
      <c r="I37" s="227"/>
      <c r="J37" s="222" t="s">
        <v>431</v>
      </c>
      <c r="K37" s="223"/>
      <c r="L37" s="50"/>
      <c r="M37" s="227"/>
      <c r="N37" s="222" t="s">
        <v>292</v>
      </c>
      <c r="O37" s="222"/>
      <c r="P37" s="50"/>
      <c r="Q37" s="227"/>
      <c r="R37" s="222" t="s">
        <v>293</v>
      </c>
      <c r="S37" s="222"/>
      <c r="T37" s="50"/>
      <c r="U37" s="227"/>
      <c r="V37" s="222"/>
      <c r="W37" s="222"/>
      <c r="X37" s="50"/>
      <c r="Y37" s="227"/>
      <c r="Z37" s="222" t="s">
        <v>431</v>
      </c>
      <c r="AA37" s="223"/>
      <c r="AB37" s="50"/>
      <c r="AC37" s="48"/>
    </row>
    <row r="38" spans="1:29" s="49" customFormat="1" ht="15.95" customHeight="1" x14ac:dyDescent="0.15">
      <c r="A38" s="203"/>
      <c r="B38" s="237" t="s">
        <v>294</v>
      </c>
      <c r="C38" s="52"/>
      <c r="D38" s="53"/>
      <c r="E38" s="245"/>
      <c r="F38" s="51"/>
      <c r="G38" s="52"/>
      <c r="H38" s="53"/>
      <c r="I38" s="245"/>
      <c r="J38" s="266"/>
      <c r="K38" s="52"/>
      <c r="L38" s="53"/>
      <c r="M38" s="245"/>
      <c r="N38" s="265"/>
      <c r="O38" s="51"/>
      <c r="P38" s="53"/>
      <c r="Q38" s="245"/>
      <c r="R38" s="265"/>
      <c r="S38" s="51"/>
      <c r="T38" s="53"/>
      <c r="U38" s="245"/>
      <c r="V38" s="265"/>
      <c r="W38" s="51"/>
      <c r="X38" s="53"/>
      <c r="Y38" s="245"/>
      <c r="Z38" s="265"/>
      <c r="AA38" s="51"/>
      <c r="AB38" s="53"/>
      <c r="AC38" s="48"/>
    </row>
    <row r="39" spans="1:29" s="58" customFormat="1" ht="15.95" customHeight="1" x14ac:dyDescent="0.15">
      <c r="A39" s="191"/>
      <c r="B39" s="145" t="s">
        <v>209</v>
      </c>
      <c r="C39" s="87">
        <f>SUM(C29:C38)</f>
        <v>12000</v>
      </c>
      <c r="D39" s="55">
        <f>SUM(D29:D38)</f>
        <v>0</v>
      </c>
      <c r="E39" s="191"/>
      <c r="F39" s="145" t="s">
        <v>209</v>
      </c>
      <c r="G39" s="87">
        <f>SUM(G29:G38)</f>
        <v>2820</v>
      </c>
      <c r="H39" s="55">
        <f>SUM(H29:H38)</f>
        <v>0</v>
      </c>
      <c r="I39" s="191"/>
      <c r="J39" s="145" t="s">
        <v>209</v>
      </c>
      <c r="K39" s="87">
        <f>SUM(K29:K38)</f>
        <v>1400</v>
      </c>
      <c r="L39" s="55">
        <f>SUM(L29:L38)</f>
        <v>0</v>
      </c>
      <c r="M39" s="191"/>
      <c r="N39" s="145" t="s">
        <v>209</v>
      </c>
      <c r="O39" s="87">
        <f>SUM(O29:O38)</f>
        <v>180</v>
      </c>
      <c r="P39" s="55">
        <f>SUM(P29:P38)</f>
        <v>0</v>
      </c>
      <c r="Q39" s="191"/>
      <c r="R39" s="145"/>
      <c r="S39" s="87"/>
      <c r="T39" s="55"/>
      <c r="U39" s="200"/>
      <c r="V39" s="13"/>
      <c r="W39" s="87"/>
      <c r="X39" s="56"/>
      <c r="Y39" s="191"/>
      <c r="Z39" s="145" t="s">
        <v>209</v>
      </c>
      <c r="AA39" s="87">
        <f>SUM(AA29:AA38)</f>
        <v>410</v>
      </c>
      <c r="AB39" s="55">
        <f>SUM(AB29:AB38)</f>
        <v>0</v>
      </c>
      <c r="AC39" s="57"/>
    </row>
    <row r="40" spans="1:29" s="70" customFormat="1" ht="15.95" customHeight="1" x14ac:dyDescent="0.15">
      <c r="A40" s="188"/>
      <c r="B40" s="106" t="s">
        <v>182</v>
      </c>
      <c r="C40" s="67"/>
      <c r="D40" s="69"/>
      <c r="E40" s="187"/>
      <c r="F40" s="60"/>
      <c r="G40" s="67"/>
      <c r="H40" s="69"/>
      <c r="I40" s="187"/>
      <c r="J40" s="60"/>
      <c r="K40" s="67"/>
      <c r="L40" s="69"/>
      <c r="M40" s="187"/>
      <c r="N40" s="60"/>
      <c r="O40" s="67"/>
      <c r="P40" s="62"/>
      <c r="Q40" s="187"/>
      <c r="R40" s="60"/>
      <c r="S40" s="61"/>
      <c r="T40" s="62"/>
      <c r="U40" s="187"/>
      <c r="V40" s="61"/>
      <c r="W40" s="67"/>
      <c r="X40" s="62"/>
      <c r="Y40" s="187"/>
      <c r="Z40" s="60"/>
      <c r="AA40" s="63"/>
      <c r="AB40" s="144" t="s">
        <v>560</v>
      </c>
      <c r="AC40" s="43"/>
    </row>
    <row r="41" spans="1:29" ht="15.95" customHeight="1" x14ac:dyDescent="0.15"/>
  </sheetData>
  <sheetProtection algorithmName="SHA-512" hashValue="btrE+KVqOczWXw0lAZrjobO/84y33Rrr4f27xDijQ0cQSFmORhJIgHAHENLOLHY4xsHvxHp1THUraxMhJQMb5Q==" saltValue="fQL5isRr4sLXKTx+nrXLjg==" spinCount="100000" sheet="1" objects="1" scenarios="1"/>
  <phoneticPr fontId="12"/>
  <conditionalFormatting sqref="C7:D39">
    <cfRule type="cellIs" dxfId="5" priority="6" operator="greaterThan">
      <formula>$C7</formula>
    </cfRule>
  </conditionalFormatting>
  <conditionalFormatting sqref="G7:H39">
    <cfRule type="cellIs" dxfId="4" priority="5" operator="greaterThan">
      <formula>$G7</formula>
    </cfRule>
  </conditionalFormatting>
  <conditionalFormatting sqref="K7:L39">
    <cfRule type="cellIs" dxfId="3" priority="4" operator="greaterThan">
      <formula>$K7</formula>
    </cfRule>
  </conditionalFormatting>
  <conditionalFormatting sqref="O7:P39">
    <cfRule type="cellIs" dxfId="2" priority="3" operator="greaterThan">
      <formula>$O7</formula>
    </cfRule>
  </conditionalFormatting>
  <conditionalFormatting sqref="S7:T39">
    <cfRule type="cellIs" dxfId="1" priority="2" operator="greaterThan">
      <formula>$S7</formula>
    </cfRule>
  </conditionalFormatting>
  <conditionalFormatting sqref="AA7:AB39">
    <cfRule type="cellIs" dxfId="0" priority="1" operator="greaterThan">
      <formula>$AA7</formula>
    </cfRule>
  </conditionalFormatting>
  <pageMargins left="0.31496062992125984" right="0" top="0.39370078740157483" bottom="0.19685039370078741" header="0.51181102362204722" footer="0.51181102362204722"/>
  <pageSetup paperSize="9" scale="90"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33D42-4BE2-4CB9-A430-56E56E082C6D}">
  <sheetPr>
    <tabColor rgb="FFFF0000"/>
  </sheetPr>
  <dimension ref="A1:AB105"/>
  <sheetViews>
    <sheetView zoomScale="90" zoomScaleNormal="90" zoomScaleSheetLayoutView="80" workbookViewId="0">
      <selection activeCell="S52" sqref="S52"/>
    </sheetView>
  </sheetViews>
  <sheetFormatPr defaultColWidth="9" defaultRowHeight="14.25" x14ac:dyDescent="0.15"/>
  <cols>
    <col min="1" max="1" width="15.625" style="8" customWidth="1"/>
    <col min="2" max="19" width="7.625" style="91" customWidth="1"/>
    <col min="20" max="20" width="3.625" style="91" customWidth="1"/>
    <col min="21" max="21" width="2.625" style="99" customWidth="1"/>
  </cols>
  <sheetData>
    <row r="1" spans="1:28" ht="15" customHeight="1" x14ac:dyDescent="0.15">
      <c r="T1" s="241" t="s">
        <v>757</v>
      </c>
      <c r="AB1" s="209"/>
    </row>
    <row r="2" spans="1:28" ht="15" customHeight="1" x14ac:dyDescent="0.15">
      <c r="T2" s="34" t="s">
        <v>63</v>
      </c>
    </row>
    <row r="3" spans="1:28" ht="15" customHeight="1" x14ac:dyDescent="0.15">
      <c r="T3" s="90"/>
    </row>
    <row r="4" spans="1:28" s="91" customFormat="1" ht="5.0999999999999996" customHeight="1" x14ac:dyDescent="0.15">
      <c r="A4" s="8"/>
      <c r="T4" s="92"/>
      <c r="U4" s="99"/>
    </row>
    <row r="5" spans="1:28" s="91" customFormat="1" ht="15" hidden="1" customHeight="1" x14ac:dyDescent="0.15">
      <c r="B5" s="9"/>
      <c r="C5" s="9"/>
      <c r="U5" s="100" t="s">
        <v>17</v>
      </c>
    </row>
    <row r="6" spans="1:28" s="91" customFormat="1" ht="15" hidden="1" customHeight="1" x14ac:dyDescent="0.15">
      <c r="A6" s="93" t="s">
        <v>164</v>
      </c>
      <c r="B6" s="9"/>
      <c r="C6" s="9"/>
      <c r="U6" s="101" t="s">
        <v>13</v>
      </c>
    </row>
    <row r="7" spans="1:28" s="91" customFormat="1" ht="15" hidden="1" customHeight="1" x14ac:dyDescent="0.15">
      <c r="B7" s="9"/>
      <c r="C7" s="9"/>
      <c r="U7" s="102" t="s">
        <v>166</v>
      </c>
    </row>
    <row r="8" spans="1:28" s="91" customFormat="1" ht="15.95" hidden="1" customHeight="1" x14ac:dyDescent="0.15">
      <c r="A8" s="11"/>
      <c r="B8" s="94" t="s">
        <v>173</v>
      </c>
      <c r="C8" s="95"/>
      <c r="D8" s="94" t="s">
        <v>168</v>
      </c>
      <c r="E8" s="95"/>
      <c r="F8" s="94" t="s">
        <v>169</v>
      </c>
      <c r="G8" s="95"/>
      <c r="H8" s="94" t="s">
        <v>170</v>
      </c>
      <c r="I8" s="95"/>
      <c r="J8" s="94" t="s">
        <v>171</v>
      </c>
      <c r="K8" s="95"/>
      <c r="L8" s="94"/>
      <c r="M8" s="95"/>
      <c r="N8" s="94" t="s">
        <v>172</v>
      </c>
      <c r="O8" s="95"/>
      <c r="P8" s="94"/>
      <c r="Q8" s="95"/>
      <c r="R8" s="94" t="s">
        <v>160</v>
      </c>
      <c r="S8" s="95"/>
      <c r="T8" s="12"/>
      <c r="U8" s="99"/>
    </row>
    <row r="9" spans="1:28" s="91" customFormat="1" ht="15.95" hidden="1" customHeight="1" x14ac:dyDescent="0.15">
      <c r="A9" s="1" t="s">
        <v>161</v>
      </c>
      <c r="B9" s="96" t="s">
        <v>162</v>
      </c>
      <c r="C9" s="97" t="s">
        <v>206</v>
      </c>
      <c r="D9" s="96" t="s">
        <v>162</v>
      </c>
      <c r="E9" s="97" t="s">
        <v>206</v>
      </c>
      <c r="F9" s="96" t="s">
        <v>162</v>
      </c>
      <c r="G9" s="97" t="s">
        <v>206</v>
      </c>
      <c r="H9" s="96" t="s">
        <v>162</v>
      </c>
      <c r="I9" s="97" t="s">
        <v>206</v>
      </c>
      <c r="J9" s="96" t="s">
        <v>162</v>
      </c>
      <c r="K9" s="97" t="s">
        <v>206</v>
      </c>
      <c r="L9" s="96"/>
      <c r="M9" s="97"/>
      <c r="N9" s="96" t="s">
        <v>162</v>
      </c>
      <c r="O9" s="97" t="s">
        <v>206</v>
      </c>
      <c r="P9" s="96"/>
      <c r="Q9" s="97"/>
      <c r="R9" s="96" t="s">
        <v>162</v>
      </c>
      <c r="S9" s="97" t="s">
        <v>206</v>
      </c>
      <c r="T9" s="98" t="s">
        <v>8</v>
      </c>
      <c r="U9" s="99"/>
    </row>
    <row r="10" spans="1:28" s="93" customFormat="1" ht="24.95" hidden="1" customHeight="1" x14ac:dyDescent="0.15">
      <c r="A10" s="113" t="s">
        <v>210</v>
      </c>
      <c r="B10" s="246">
        <f>高松2!C34</f>
        <v>74400</v>
      </c>
      <c r="C10" s="114">
        <f>高松2!D34</f>
        <v>0</v>
      </c>
      <c r="D10" s="115">
        <f>高松2!G34</f>
        <v>14390</v>
      </c>
      <c r="E10" s="116">
        <f>高松2!H34</f>
        <v>0</v>
      </c>
      <c r="F10" s="115">
        <f>高松2!K34</f>
        <v>12945</v>
      </c>
      <c r="G10" s="116">
        <f>高松2!L34</f>
        <v>0</v>
      </c>
      <c r="H10" s="115">
        <f>高松2!O34</f>
        <v>3670</v>
      </c>
      <c r="I10" s="116">
        <f>高松2!P34</f>
        <v>0</v>
      </c>
      <c r="J10" s="115">
        <f>高松2!S34</f>
        <v>1860</v>
      </c>
      <c r="K10" s="116">
        <f>高松2!T34</f>
        <v>0</v>
      </c>
      <c r="L10" s="115"/>
      <c r="M10" s="116"/>
      <c r="N10" s="247">
        <f>高松2!AA34</f>
        <v>5760</v>
      </c>
      <c r="O10" s="116">
        <f>高松2!AB34</f>
        <v>0</v>
      </c>
      <c r="P10" s="115"/>
      <c r="Q10" s="116"/>
      <c r="R10" s="117">
        <f>B10+D10+F10+H10+J10+L10+N10+P10</f>
        <v>113025</v>
      </c>
      <c r="S10" s="114">
        <f>C10+E10+G10+I10+K10+M10+O10+Q10</f>
        <v>0</v>
      </c>
      <c r="T10" s="118" t="s">
        <v>167</v>
      </c>
      <c r="U10" s="99"/>
    </row>
    <row r="11" spans="1:28" s="93" customFormat="1" ht="24.95" hidden="1" customHeight="1" x14ac:dyDescent="0.15">
      <c r="A11" s="119" t="s">
        <v>413</v>
      </c>
      <c r="B11" s="120">
        <f>綾歌・坂出･丸亀!C35</f>
        <v>14350</v>
      </c>
      <c r="C11" s="121">
        <f>綾歌・坂出･丸亀!D35</f>
        <v>0</v>
      </c>
      <c r="D11" s="120">
        <f>綾歌・坂出･丸亀!G35</f>
        <v>5580</v>
      </c>
      <c r="E11" s="122">
        <f>綾歌・坂出･丸亀!H35</f>
        <v>0</v>
      </c>
      <c r="F11" s="120">
        <f>綾歌・坂出･丸亀!K35</f>
        <v>3530</v>
      </c>
      <c r="G11" s="122">
        <f>綾歌・坂出･丸亀!L35</f>
        <v>0</v>
      </c>
      <c r="H11" s="120">
        <f>綾歌・坂出･丸亀!O35</f>
        <v>2010</v>
      </c>
      <c r="I11" s="122">
        <f>綾歌・坂出･丸亀!P35</f>
        <v>0</v>
      </c>
      <c r="J11" s="120">
        <f>綾歌・坂出･丸亀!S35</f>
        <v>140</v>
      </c>
      <c r="K11" s="122">
        <f>綾歌・坂出･丸亀!T35</f>
        <v>0</v>
      </c>
      <c r="L11" s="120"/>
      <c r="M11" s="122"/>
      <c r="N11" s="223">
        <f>綾歌・坂出･丸亀!AA35</f>
        <v>890</v>
      </c>
      <c r="O11" s="122">
        <f>綾歌・坂出･丸亀!AB35</f>
        <v>0</v>
      </c>
      <c r="P11" s="120"/>
      <c r="Q11" s="122"/>
      <c r="R11" s="123">
        <f t="shared" ref="R11:S22" si="0">B11+D11+F11+H11+J11+L11+N11+P11</f>
        <v>26500</v>
      </c>
      <c r="S11" s="121">
        <f t="shared" si="0"/>
        <v>0</v>
      </c>
      <c r="T11" s="124">
        <v>4</v>
      </c>
      <c r="U11" s="99"/>
    </row>
    <row r="12" spans="1:28" s="93" customFormat="1" ht="24.95" hidden="1" customHeight="1" x14ac:dyDescent="0.15">
      <c r="A12" s="119" t="s">
        <v>414</v>
      </c>
      <c r="B12" s="120">
        <f>綾歌・坂出･丸亀!C24</f>
        <v>8050</v>
      </c>
      <c r="C12" s="121">
        <f>綾歌・坂出･丸亀!D24</f>
        <v>0</v>
      </c>
      <c r="D12" s="120">
        <f>綾歌・坂出･丸亀!G24</f>
        <v>4500</v>
      </c>
      <c r="E12" s="122">
        <f>綾歌・坂出･丸亀!H24</f>
        <v>0</v>
      </c>
      <c r="F12" s="120">
        <f>綾歌・坂出･丸亀!K24</f>
        <v>1400</v>
      </c>
      <c r="G12" s="122">
        <f>綾歌・坂出･丸亀!L24</f>
        <v>0</v>
      </c>
      <c r="H12" s="120">
        <f>綾歌・坂出･丸亀!O24</f>
        <v>260</v>
      </c>
      <c r="I12" s="122">
        <f>綾歌・坂出･丸亀!P24</f>
        <v>0</v>
      </c>
      <c r="J12" s="120"/>
      <c r="K12" s="122"/>
      <c r="L12" s="120"/>
      <c r="M12" s="122"/>
      <c r="N12" s="223">
        <f>綾歌・坂出･丸亀!AA24</f>
        <v>550</v>
      </c>
      <c r="O12" s="122">
        <f>綾歌・坂出･丸亀!AB24</f>
        <v>0</v>
      </c>
      <c r="P12" s="120"/>
      <c r="Q12" s="122"/>
      <c r="R12" s="123">
        <f t="shared" si="0"/>
        <v>14760</v>
      </c>
      <c r="S12" s="121">
        <f t="shared" si="0"/>
        <v>0</v>
      </c>
      <c r="T12" s="125">
        <v>4</v>
      </c>
      <c r="U12" s="99"/>
    </row>
    <row r="13" spans="1:28" s="93" customFormat="1" ht="24.95" hidden="1" customHeight="1" x14ac:dyDescent="0.15">
      <c r="A13" s="119" t="s">
        <v>357</v>
      </c>
      <c r="B13" s="120">
        <f>仲多度・善通寺・観音寺・三豊!C20</f>
        <v>4900</v>
      </c>
      <c r="C13" s="121">
        <f>仲多度・善通寺・観音寺・三豊!D20</f>
        <v>0</v>
      </c>
      <c r="D13" s="120">
        <f>仲多度・善通寺・観音寺・三豊!G20</f>
        <v>1400</v>
      </c>
      <c r="E13" s="122">
        <f>仲多度・善通寺・観音寺・三豊!H20</f>
        <v>0</v>
      </c>
      <c r="F13" s="120">
        <f>仲多度・善通寺・観音寺・三豊!K20</f>
        <v>600</v>
      </c>
      <c r="G13" s="122">
        <f>仲多度・善通寺・観音寺・三豊!L20</f>
        <v>0</v>
      </c>
      <c r="H13" s="120">
        <f>仲多度・善通寺・観音寺・三豊!O20</f>
        <v>220</v>
      </c>
      <c r="I13" s="122">
        <f>仲多度・善通寺・観音寺・三豊!P20</f>
        <v>0</v>
      </c>
      <c r="J13" s="120"/>
      <c r="K13" s="122"/>
      <c r="L13" s="120"/>
      <c r="M13" s="122"/>
      <c r="N13" s="223">
        <f>仲多度・善通寺・観音寺・三豊!AA20</f>
        <v>210</v>
      </c>
      <c r="O13" s="122">
        <f>仲多度・善通寺・観音寺・三豊!AB20</f>
        <v>0</v>
      </c>
      <c r="P13" s="120"/>
      <c r="Q13" s="122"/>
      <c r="R13" s="123">
        <f>B13+D13+F13+H13+J13+L13+N13+P13</f>
        <v>7330</v>
      </c>
      <c r="S13" s="121">
        <f t="shared" si="0"/>
        <v>0</v>
      </c>
      <c r="T13" s="125">
        <v>5</v>
      </c>
      <c r="U13" s="99"/>
    </row>
    <row r="14" spans="1:28" s="93" customFormat="1" ht="24.95" hidden="1" customHeight="1" x14ac:dyDescent="0.15">
      <c r="A14" s="131" t="s">
        <v>415</v>
      </c>
      <c r="B14" s="132">
        <f>仲多度・善通寺・観音寺・三豊!C27</f>
        <v>9300</v>
      </c>
      <c r="C14" s="133">
        <f>仲多度・善通寺・観音寺・三豊!D27</f>
        <v>0</v>
      </c>
      <c r="D14" s="132">
        <f>仲多度・善通寺・観音寺・三豊!G27</f>
        <v>2450</v>
      </c>
      <c r="E14" s="134">
        <f>仲多度・善通寺・観音寺・三豊!H27</f>
        <v>0</v>
      </c>
      <c r="F14" s="132">
        <f>仲多度・善通寺・観音寺・三豊!K27</f>
        <v>2850</v>
      </c>
      <c r="G14" s="134">
        <f>仲多度・善通寺・観音寺・三豊!L27</f>
        <v>0</v>
      </c>
      <c r="H14" s="132">
        <f>仲多度・善通寺・観音寺・三豊!O27</f>
        <v>230</v>
      </c>
      <c r="I14" s="134">
        <f>仲多度・善通寺・観音寺・三豊!P27</f>
        <v>0</v>
      </c>
      <c r="J14" s="132">
        <f>仲多度・善通寺・観音寺・三豊!S27</f>
        <v>220</v>
      </c>
      <c r="K14" s="134">
        <f>仲多度・善通寺・観音寺・三豊!T27</f>
        <v>0</v>
      </c>
      <c r="L14" s="132"/>
      <c r="M14" s="134"/>
      <c r="N14" s="240">
        <f>仲多度・善通寺・観音寺・三豊!AA27</f>
        <v>560</v>
      </c>
      <c r="O14" s="134">
        <f>仲多度・善通寺・観音寺・三豊!AB27</f>
        <v>0</v>
      </c>
      <c r="P14" s="132"/>
      <c r="Q14" s="134"/>
      <c r="R14" s="169">
        <f>B14+D14+F14+H14+J14+L14+N14+P14</f>
        <v>15610</v>
      </c>
      <c r="S14" s="133">
        <f t="shared" si="0"/>
        <v>0</v>
      </c>
      <c r="T14" s="135">
        <v>5</v>
      </c>
      <c r="U14" s="170"/>
    </row>
    <row r="15" spans="1:28" s="93" customFormat="1" ht="24.95" hidden="1" customHeight="1" x14ac:dyDescent="0.15">
      <c r="A15" s="131" t="s">
        <v>249</v>
      </c>
      <c r="B15" s="132">
        <f>木田・さぬき・東かがわ・小豆・香川!C25</f>
        <v>10700</v>
      </c>
      <c r="C15" s="134">
        <f>木田・さぬき・東かがわ・小豆・香川!D25</f>
        <v>0</v>
      </c>
      <c r="D15" s="248">
        <f>木田・さぬき・東かがわ・小豆・香川!G25</f>
        <v>1940</v>
      </c>
      <c r="E15" s="134">
        <f>木田・さぬき・東かがわ・小豆・香川!H25</f>
        <v>0</v>
      </c>
      <c r="F15" s="132">
        <f>木田・さぬき・東かがわ・小豆・香川!K25</f>
        <v>1050</v>
      </c>
      <c r="G15" s="134">
        <f>木田・さぬき・東かがわ・小豆・香川!L25</f>
        <v>0</v>
      </c>
      <c r="H15" s="132">
        <f>木田・さぬき・東かがわ・小豆・香川!O25</f>
        <v>190</v>
      </c>
      <c r="I15" s="134">
        <f>木田・さぬき・東かがわ・小豆・香川!P25</f>
        <v>0</v>
      </c>
      <c r="J15" s="132"/>
      <c r="K15" s="134"/>
      <c r="L15" s="132"/>
      <c r="M15" s="134"/>
      <c r="N15" s="248">
        <f>木田・さぬき・東かがわ・小豆・香川!AA25</f>
        <v>440</v>
      </c>
      <c r="O15" s="134">
        <f>木田・さぬき・東かがわ・小豆・香川!AB25</f>
        <v>0</v>
      </c>
      <c r="P15" s="132"/>
      <c r="Q15" s="134"/>
      <c r="R15" s="132">
        <f>B15+D15+F15+H15+J15+L15+N15+P15</f>
        <v>14320</v>
      </c>
      <c r="S15" s="134">
        <f>C15+E15+G15+I15+K15+M15+O15+Q15</f>
        <v>0</v>
      </c>
      <c r="T15" s="135">
        <v>3</v>
      </c>
      <c r="U15" s="170"/>
    </row>
    <row r="16" spans="1:28" s="93" customFormat="1" ht="24.95" hidden="1" customHeight="1" x14ac:dyDescent="0.15">
      <c r="A16" s="119" t="s">
        <v>258</v>
      </c>
      <c r="B16" s="120">
        <f>木田・さぬき・東かがわ・小豆・香川!C31</f>
        <v>6400</v>
      </c>
      <c r="C16" s="121">
        <f>木田・さぬき・東かがわ・小豆・香川!D31</f>
        <v>0</v>
      </c>
      <c r="D16" s="120">
        <f>木田・さぬき・東かがわ・小豆・香川!G31</f>
        <v>1400</v>
      </c>
      <c r="E16" s="122">
        <f>木田・さぬき・東かがわ・小豆・香川!H31</f>
        <v>0</v>
      </c>
      <c r="F16" s="120">
        <f>木田・さぬき・東かがわ・小豆・香川!K31</f>
        <v>900</v>
      </c>
      <c r="G16" s="122">
        <f>木田・さぬき・東かがわ・小豆・香川!L31</f>
        <v>0</v>
      </c>
      <c r="H16" s="120">
        <f>木田・さぬき・東かがわ・小豆・香川!O31</f>
        <v>150</v>
      </c>
      <c r="I16" s="122">
        <f>木田・さぬき・東かがわ・小豆・香川!P31</f>
        <v>0</v>
      </c>
      <c r="J16" s="120"/>
      <c r="K16" s="122"/>
      <c r="L16" s="120"/>
      <c r="M16" s="122"/>
      <c r="N16" s="223">
        <f>木田・さぬき・東かがわ・小豆・香川!AA31</f>
        <v>310</v>
      </c>
      <c r="O16" s="122">
        <f>木田・さぬき・東かがわ・小豆・香川!AB31</f>
        <v>0</v>
      </c>
      <c r="P16" s="120"/>
      <c r="Q16" s="122"/>
      <c r="R16" s="123">
        <f>B16+D16+F16+H16+J16+L16+N16+P16</f>
        <v>9160</v>
      </c>
      <c r="S16" s="121">
        <f t="shared" si="0"/>
        <v>0</v>
      </c>
      <c r="T16" s="125">
        <v>3</v>
      </c>
      <c r="U16" s="99"/>
    </row>
    <row r="17" spans="1:21" s="93" customFormat="1" ht="24.95" hidden="1" customHeight="1" x14ac:dyDescent="0.15">
      <c r="A17" s="126" t="s">
        <v>358</v>
      </c>
      <c r="B17" s="127">
        <f>仲多度・善通寺・観音寺・三豊!C39</f>
        <v>12000</v>
      </c>
      <c r="C17" s="129">
        <f>仲多度・善通寺・観音寺・三豊!D39</f>
        <v>0</v>
      </c>
      <c r="D17" s="127">
        <f>仲多度・善通寺・観音寺・三豊!G39</f>
        <v>2820</v>
      </c>
      <c r="E17" s="129">
        <f>仲多度・善通寺・観音寺・三豊!H39</f>
        <v>0</v>
      </c>
      <c r="F17" s="127">
        <f>仲多度・善通寺・観音寺・三豊!K39</f>
        <v>1400</v>
      </c>
      <c r="G17" s="129">
        <f>仲多度・善通寺・観音寺・三豊!L39</f>
        <v>0</v>
      </c>
      <c r="H17" s="127">
        <f>仲多度・善通寺・観音寺・三豊!O39</f>
        <v>180</v>
      </c>
      <c r="I17" s="129">
        <f>仲多度・善通寺・観音寺・三豊!P39</f>
        <v>0</v>
      </c>
      <c r="J17" s="127"/>
      <c r="K17" s="129"/>
      <c r="L17" s="127"/>
      <c r="M17" s="129"/>
      <c r="N17" s="52">
        <f>仲多度・善通寺・観音寺・三豊!AA39</f>
        <v>410</v>
      </c>
      <c r="O17" s="129">
        <f>仲多度・善通寺・観音寺・三豊!AB39</f>
        <v>0</v>
      </c>
      <c r="P17" s="127"/>
      <c r="Q17" s="129"/>
      <c r="R17" s="130">
        <f>B17+D17+F17+H17+J17+L17+N17+P17</f>
        <v>16810</v>
      </c>
      <c r="S17" s="128">
        <f>C17+E17+G17+I17+K17+M17+O17+Q17</f>
        <v>0</v>
      </c>
      <c r="T17" s="207">
        <v>5</v>
      </c>
      <c r="U17" s="99"/>
    </row>
    <row r="18" spans="1:21" s="93" customFormat="1" ht="24.95" hidden="1" customHeight="1" x14ac:dyDescent="0.15">
      <c r="A18" s="113" t="s">
        <v>174</v>
      </c>
      <c r="B18" s="115">
        <f>木田・さぬき・東かがわ・小豆・香川!C39</f>
        <v>5500</v>
      </c>
      <c r="C18" s="204">
        <f>木田・さぬき・東かがわ・小豆・香川!D39</f>
        <v>0</v>
      </c>
      <c r="D18" s="115">
        <f>木田・さぬき・東かがわ・小豆・香川!G39</f>
        <v>900</v>
      </c>
      <c r="E18" s="116">
        <f>木田・さぬき・東かがわ・小豆・香川!H39</f>
        <v>0</v>
      </c>
      <c r="F18" s="115">
        <f>木田・さぬき・東かがわ・小豆・香川!K39</f>
        <v>1170</v>
      </c>
      <c r="G18" s="116">
        <f>木田・さぬき・東かがわ・小豆・香川!L39</f>
        <v>0</v>
      </c>
      <c r="H18" s="115">
        <f>木田・さぬき・東かがわ・小豆・香川!O39</f>
        <v>880</v>
      </c>
      <c r="I18" s="116">
        <f>木田・さぬき・東かがわ・小豆・香川!P39</f>
        <v>0</v>
      </c>
      <c r="J18" s="115">
        <f>木田・さぬき・東かがわ・小豆・香川!S39</f>
        <v>1050</v>
      </c>
      <c r="K18" s="116">
        <f>木田・さぬき・東かがわ・小豆・香川!T39</f>
        <v>0</v>
      </c>
      <c r="L18" s="115"/>
      <c r="M18" s="116"/>
      <c r="N18" s="247">
        <f>木田・さぬき・東かがわ・小豆・香川!AA39</f>
        <v>450</v>
      </c>
      <c r="O18" s="116">
        <f>木田・さぬき・東かがわ・小豆・香川!AB39</f>
        <v>0</v>
      </c>
      <c r="P18" s="115"/>
      <c r="Q18" s="116"/>
      <c r="R18" s="205">
        <f t="shared" si="0"/>
        <v>9950</v>
      </c>
      <c r="S18" s="204">
        <f t="shared" si="0"/>
        <v>0</v>
      </c>
      <c r="T18" s="206">
        <v>3</v>
      </c>
      <c r="U18" s="99"/>
    </row>
    <row r="19" spans="1:21" s="93" customFormat="1" ht="24.95" hidden="1" customHeight="1" x14ac:dyDescent="0.15">
      <c r="A19" s="119" t="s">
        <v>345</v>
      </c>
      <c r="B19" s="120">
        <f>木田・さぬき・東かがわ・小豆・香川!C11</f>
        <v>4850</v>
      </c>
      <c r="C19" s="121">
        <f>木田・さぬき・東かがわ・小豆・香川!D11</f>
        <v>0</v>
      </c>
      <c r="D19" s="120">
        <f>木田・さぬき・東かがわ・小豆・香川!G11</f>
        <v>760</v>
      </c>
      <c r="E19" s="122">
        <f>木田・さぬき・東かがわ・小豆・香川!H11</f>
        <v>0</v>
      </c>
      <c r="F19" s="120">
        <f>木田・さぬき・東かがわ・小豆・香川!K11</f>
        <v>550</v>
      </c>
      <c r="G19" s="122">
        <f>木田・さぬき・東かがわ・小豆・香川!L11</f>
        <v>0</v>
      </c>
      <c r="H19" s="120">
        <f>木田・さぬき・東かがわ・小豆・香川!O11</f>
        <v>60</v>
      </c>
      <c r="I19" s="122">
        <f>木田・さぬき・東かがわ・小豆・香川!P11</f>
        <v>0</v>
      </c>
      <c r="J19" s="120">
        <f>木田・さぬき・東かがわ・小豆・香川!S11</f>
        <v>100</v>
      </c>
      <c r="K19" s="122">
        <f>木田・さぬき・東かがわ・小豆・香川!T11</f>
        <v>0</v>
      </c>
      <c r="L19" s="120"/>
      <c r="M19" s="122"/>
      <c r="N19" s="223">
        <f>木田・さぬき・東かがわ・小豆・香川!AA11</f>
        <v>260</v>
      </c>
      <c r="O19" s="122">
        <f>木田・さぬき・東かがわ・小豆・香川!AB11</f>
        <v>0</v>
      </c>
      <c r="P19" s="120"/>
      <c r="Q19" s="122"/>
      <c r="R19" s="123">
        <f t="shared" si="0"/>
        <v>6580</v>
      </c>
      <c r="S19" s="121">
        <f t="shared" si="0"/>
        <v>0</v>
      </c>
      <c r="T19" s="125">
        <v>3</v>
      </c>
      <c r="U19" s="99"/>
    </row>
    <row r="20" spans="1:21" s="93" customFormat="1" ht="24.95" hidden="1" customHeight="1" x14ac:dyDescent="0.15">
      <c r="A20" s="119" t="s">
        <v>416</v>
      </c>
      <c r="B20" s="120">
        <f>木田・さぬき・東かがわ・小豆・香川!C42</f>
        <v>500</v>
      </c>
      <c r="C20" s="121">
        <f>木田・さぬき・東かがわ・小豆・香川!D42</f>
        <v>0</v>
      </c>
      <c r="D20" s="120"/>
      <c r="E20" s="122"/>
      <c r="F20" s="120"/>
      <c r="G20" s="122"/>
      <c r="H20" s="120"/>
      <c r="I20" s="122"/>
      <c r="J20" s="120"/>
      <c r="K20" s="122"/>
      <c r="L20" s="120"/>
      <c r="M20" s="122"/>
      <c r="N20" s="223"/>
      <c r="O20" s="122"/>
      <c r="P20" s="120"/>
      <c r="Q20" s="122"/>
      <c r="R20" s="123">
        <f t="shared" si="0"/>
        <v>500</v>
      </c>
      <c r="S20" s="121">
        <f t="shared" si="0"/>
        <v>0</v>
      </c>
      <c r="T20" s="125">
        <v>3</v>
      </c>
      <c r="U20" s="99"/>
    </row>
    <row r="21" spans="1:21" s="93" customFormat="1" ht="24.95" hidden="1" customHeight="1" x14ac:dyDescent="0.15">
      <c r="A21" s="131" t="s">
        <v>359</v>
      </c>
      <c r="B21" s="132">
        <f>綾歌・坂出･丸亀!C17</f>
        <v>7550</v>
      </c>
      <c r="C21" s="133">
        <f>綾歌・坂出･丸亀!D17</f>
        <v>0</v>
      </c>
      <c r="D21" s="132">
        <f>綾歌・坂出･丸亀!G17</f>
        <v>1700</v>
      </c>
      <c r="E21" s="134">
        <f>綾歌・坂出･丸亀!H17</f>
        <v>0</v>
      </c>
      <c r="F21" s="132">
        <f>綾歌・坂出･丸亀!K17</f>
        <v>770</v>
      </c>
      <c r="G21" s="134">
        <f>綾歌・坂出･丸亀!L17</f>
        <v>0</v>
      </c>
      <c r="H21" s="132">
        <f>綾歌・坂出･丸亀!O17</f>
        <v>150</v>
      </c>
      <c r="I21" s="134">
        <f>綾歌・坂出･丸亀!P17</f>
        <v>0</v>
      </c>
      <c r="J21" s="132"/>
      <c r="K21" s="134"/>
      <c r="L21" s="132"/>
      <c r="M21" s="134"/>
      <c r="N21" s="240">
        <f>綾歌・坂出･丸亀!AA17</f>
        <v>355</v>
      </c>
      <c r="O21" s="134">
        <f>綾歌・坂出･丸亀!AB17</f>
        <v>0</v>
      </c>
      <c r="P21" s="132"/>
      <c r="Q21" s="134"/>
      <c r="R21" s="123">
        <f t="shared" si="0"/>
        <v>10525</v>
      </c>
      <c r="S21" s="121">
        <f t="shared" si="0"/>
        <v>0</v>
      </c>
      <c r="T21" s="135">
        <v>4</v>
      </c>
      <c r="U21" s="99"/>
    </row>
    <row r="22" spans="1:21" s="93" customFormat="1" ht="24.95" hidden="1" customHeight="1" x14ac:dyDescent="0.15">
      <c r="A22" s="126" t="s">
        <v>239</v>
      </c>
      <c r="B22" s="127">
        <f>仲多度・善通寺・観音寺・三豊!C14</f>
        <v>8400</v>
      </c>
      <c r="C22" s="128">
        <f>仲多度・善通寺・観音寺・三豊!D14</f>
        <v>0</v>
      </c>
      <c r="D22" s="127">
        <f>仲多度・善通寺・観音寺・三豊!G14</f>
        <v>2170</v>
      </c>
      <c r="E22" s="129">
        <f>仲多度・善通寺・観音寺・三豊!H14</f>
        <v>0</v>
      </c>
      <c r="F22" s="127">
        <f>仲多度・善通寺・観音寺・三豊!K14</f>
        <v>1430</v>
      </c>
      <c r="G22" s="129">
        <f>仲多度・善通寺・観音寺・三豊!L14</f>
        <v>0</v>
      </c>
      <c r="H22" s="127">
        <f>仲多度・善通寺・観音寺・三豊!O14</f>
        <v>220</v>
      </c>
      <c r="I22" s="129">
        <f>仲多度・善通寺・観音寺・三豊!P14</f>
        <v>0</v>
      </c>
      <c r="J22" s="127"/>
      <c r="K22" s="129"/>
      <c r="L22" s="127"/>
      <c r="M22" s="129"/>
      <c r="N22" s="52">
        <f>仲多度・善通寺・観音寺・三豊!AA14</f>
        <v>410</v>
      </c>
      <c r="O22" s="129">
        <f>仲多度・善通寺・観音寺・三豊!AB14</f>
        <v>0</v>
      </c>
      <c r="P22" s="127"/>
      <c r="Q22" s="129"/>
      <c r="R22" s="130">
        <f t="shared" si="0"/>
        <v>12630</v>
      </c>
      <c r="S22" s="128">
        <f t="shared" si="0"/>
        <v>0</v>
      </c>
      <c r="T22" s="207">
        <v>5</v>
      </c>
      <c r="U22" s="99"/>
    </row>
    <row r="23" spans="1:21" s="93" customFormat="1" ht="24.95" hidden="1" customHeight="1" x14ac:dyDescent="0.15">
      <c r="A23" s="136" t="s">
        <v>175</v>
      </c>
      <c r="B23" s="137">
        <f>SUM(B10:B22)</f>
        <v>166900</v>
      </c>
      <c r="C23" s="138">
        <f t="shared" ref="C23:O23" si="1">SUM(C10:C22)</f>
        <v>0</v>
      </c>
      <c r="D23" s="137">
        <f t="shared" si="1"/>
        <v>40010</v>
      </c>
      <c r="E23" s="138">
        <f t="shared" si="1"/>
        <v>0</v>
      </c>
      <c r="F23" s="137">
        <f t="shared" si="1"/>
        <v>28595</v>
      </c>
      <c r="G23" s="138">
        <f t="shared" si="1"/>
        <v>0</v>
      </c>
      <c r="H23" s="137">
        <f t="shared" si="1"/>
        <v>8220</v>
      </c>
      <c r="I23" s="138">
        <f t="shared" si="1"/>
        <v>0</v>
      </c>
      <c r="J23" s="137">
        <f t="shared" si="1"/>
        <v>3370</v>
      </c>
      <c r="K23" s="138">
        <f t="shared" si="1"/>
        <v>0</v>
      </c>
      <c r="L23" s="137"/>
      <c r="M23" s="138"/>
      <c r="N23" s="137">
        <f t="shared" si="1"/>
        <v>10605</v>
      </c>
      <c r="O23" s="138">
        <f t="shared" si="1"/>
        <v>0</v>
      </c>
      <c r="P23" s="137"/>
      <c r="Q23" s="138"/>
      <c r="R23" s="137">
        <f>SUM(R10:R22)</f>
        <v>257700</v>
      </c>
      <c r="S23" s="138">
        <f>SUM(S10:S22)</f>
        <v>0</v>
      </c>
      <c r="T23" s="139"/>
      <c r="U23" s="99"/>
    </row>
    <row r="24" spans="1:21" ht="15" hidden="1" customHeight="1" x14ac:dyDescent="0.15">
      <c r="T24" s="144" t="s">
        <v>561</v>
      </c>
    </row>
    <row r="25" spans="1:21" ht="15" hidden="1" customHeight="1" x14ac:dyDescent="0.15">
      <c r="A25" s="108" t="s">
        <v>185</v>
      </c>
      <c r="B25" s="242" t="s">
        <v>427</v>
      </c>
      <c r="C25" s="104" t="s">
        <v>428</v>
      </c>
    </row>
    <row r="26" spans="1:21" ht="15" hidden="1" customHeight="1" x14ac:dyDescent="0.15">
      <c r="A26" s="10"/>
      <c r="B26" s="109" t="s">
        <v>255</v>
      </c>
      <c r="C26" s="104" t="s">
        <v>40</v>
      </c>
    </row>
    <row r="27" spans="1:21" ht="15" hidden="1" customHeight="1" x14ac:dyDescent="0.15">
      <c r="B27" s="109"/>
    </row>
    <row r="28" spans="1:21" ht="15" hidden="1" customHeight="1" x14ac:dyDescent="0.15">
      <c r="B28" s="109"/>
    </row>
    <row r="29" spans="1:21" ht="15" hidden="1" customHeight="1" x14ac:dyDescent="0.15"/>
    <row r="30" spans="1:21" ht="15" hidden="1" customHeight="1" x14ac:dyDescent="0.15"/>
    <row r="31" spans="1:21" ht="15" hidden="1" customHeight="1" x14ac:dyDescent="0.15"/>
    <row r="32" spans="1:21" ht="15" hidden="1" customHeight="1" x14ac:dyDescent="0.15"/>
    <row r="33" spans="1:21" ht="15" hidden="1" customHeight="1" x14ac:dyDescent="0.15"/>
    <row r="34" spans="1:21" ht="15" hidden="1" customHeight="1" x14ac:dyDescent="0.15"/>
    <row r="35" spans="1:21" ht="15" hidden="1" customHeight="1" x14ac:dyDescent="0.15"/>
    <row r="36" spans="1:21" ht="15" hidden="1" customHeight="1" x14ac:dyDescent="0.15"/>
    <row r="37" spans="1:21" s="151" customFormat="1" ht="15" customHeight="1" x14ac:dyDescent="0.15">
      <c r="B37" s="9"/>
      <c r="C37" s="9"/>
      <c r="U37" s="100" t="s">
        <v>227</v>
      </c>
    </row>
    <row r="38" spans="1:21" s="151" customFormat="1" ht="15" customHeight="1" x14ac:dyDescent="0.15">
      <c r="A38" s="15" t="s">
        <v>744</v>
      </c>
      <c r="B38" s="9"/>
      <c r="C38" s="9"/>
      <c r="U38" s="101" t="s">
        <v>229</v>
      </c>
    </row>
    <row r="39" spans="1:21" s="151" customFormat="1" ht="15" customHeight="1" x14ac:dyDescent="0.15">
      <c r="B39" s="9"/>
      <c r="C39" s="9"/>
      <c r="U39" s="102" t="s">
        <v>200</v>
      </c>
    </row>
    <row r="40" spans="1:21" s="151" customFormat="1" ht="24.95" customHeight="1" x14ac:dyDescent="0.15">
      <c r="A40" s="103"/>
      <c r="B40" s="112"/>
      <c r="C40" s="103"/>
      <c r="D40" s="112"/>
      <c r="J40" s="2"/>
      <c r="K40" s="2"/>
      <c r="L40" s="2" t="s">
        <v>230</v>
      </c>
      <c r="M40" s="2"/>
      <c r="N40" s="2" t="s">
        <v>231</v>
      </c>
      <c r="O40" s="2"/>
      <c r="P40" s="2" t="s">
        <v>232</v>
      </c>
      <c r="Q40" s="2"/>
      <c r="R40" s="2" t="s">
        <v>233</v>
      </c>
      <c r="S40" s="2"/>
      <c r="T40" s="103"/>
      <c r="U40" s="150"/>
    </row>
    <row r="41" spans="1:21" s="151" customFormat="1" ht="24.95" customHeight="1" x14ac:dyDescent="0.15">
      <c r="A41" s="2" t="s">
        <v>234</v>
      </c>
      <c r="B41" s="149"/>
      <c r="C41" s="149"/>
      <c r="D41" s="149"/>
      <c r="J41" s="110" t="s">
        <v>201</v>
      </c>
      <c r="K41" s="111" t="s">
        <v>202</v>
      </c>
      <c r="L41" s="110" t="s">
        <v>235</v>
      </c>
      <c r="M41" s="111" t="s">
        <v>236</v>
      </c>
      <c r="N41" s="110" t="s">
        <v>235</v>
      </c>
      <c r="O41" s="111" t="s">
        <v>236</v>
      </c>
      <c r="P41" s="110" t="s">
        <v>235</v>
      </c>
      <c r="Q41" s="111" t="s">
        <v>236</v>
      </c>
      <c r="R41" s="110" t="s">
        <v>235</v>
      </c>
      <c r="S41" s="111" t="s">
        <v>236</v>
      </c>
      <c r="T41" s="103"/>
      <c r="U41" s="150"/>
    </row>
    <row r="42" spans="1:21" s="2" customFormat="1" ht="24.95" customHeight="1" x14ac:dyDescent="0.15">
      <c r="A42" s="94" t="s">
        <v>442</v>
      </c>
      <c r="B42" s="249"/>
      <c r="C42" s="250"/>
      <c r="D42" s="249"/>
      <c r="E42" s="250"/>
      <c r="F42" s="249"/>
      <c r="G42" s="250"/>
      <c r="H42" s="251"/>
      <c r="I42" s="210" t="s">
        <v>273</v>
      </c>
      <c r="J42" s="211">
        <f>B23</f>
        <v>166900</v>
      </c>
      <c r="K42" s="212">
        <f>C23</f>
        <v>0</v>
      </c>
      <c r="L42" s="213">
        <v>3.4</v>
      </c>
      <c r="M42" s="214">
        <f>$K42*L42</f>
        <v>0</v>
      </c>
      <c r="N42" s="213">
        <v>5.4</v>
      </c>
      <c r="O42" s="214">
        <f>$K42*N42</f>
        <v>0</v>
      </c>
      <c r="P42" s="213">
        <v>8.1</v>
      </c>
      <c r="Q42" s="214">
        <f>$K42*P42</f>
        <v>0</v>
      </c>
      <c r="R42" s="213">
        <v>16</v>
      </c>
      <c r="S42" s="214">
        <f>$K42*R42</f>
        <v>0</v>
      </c>
      <c r="T42" s="153"/>
      <c r="U42" s="150"/>
    </row>
    <row r="43" spans="1:21" s="2" customFormat="1" ht="24.95" customHeight="1" x14ac:dyDescent="0.15">
      <c r="A43" s="252"/>
      <c r="B43" s="253"/>
      <c r="C43" s="254"/>
      <c r="D43" s="253"/>
      <c r="E43" s="254"/>
      <c r="F43" s="253"/>
      <c r="G43" s="254"/>
      <c r="H43" s="220"/>
      <c r="I43" s="215" t="s">
        <v>274</v>
      </c>
      <c r="J43" s="216"/>
      <c r="K43" s="217"/>
      <c r="L43" s="219">
        <v>3.74</v>
      </c>
      <c r="M43" s="218"/>
      <c r="N43" s="268">
        <v>5.94</v>
      </c>
      <c r="O43" s="218"/>
      <c r="P43" s="219">
        <v>8.91</v>
      </c>
      <c r="Q43" s="218"/>
      <c r="R43" s="269">
        <v>17.600000000000001</v>
      </c>
      <c r="S43" s="218"/>
      <c r="T43" s="153"/>
      <c r="U43" s="150"/>
    </row>
    <row r="44" spans="1:21" s="2" customFormat="1" ht="24.95" customHeight="1" x14ac:dyDescent="0.15">
      <c r="A44" s="255"/>
      <c r="B44" s="256"/>
      <c r="C44" s="155"/>
      <c r="D44" s="257" t="s">
        <v>275</v>
      </c>
      <c r="E44" s="155"/>
      <c r="F44" s="256"/>
      <c r="G44" s="155"/>
      <c r="H44" s="256"/>
      <c r="I44" s="155"/>
      <c r="J44" s="159">
        <f>SUM(J42:J43)</f>
        <v>166900</v>
      </c>
      <c r="K44" s="163">
        <f>SUM(K42:K43)</f>
        <v>0</v>
      </c>
      <c r="L44" s="160"/>
      <c r="M44" s="55">
        <f>SUM(M42:M43)</f>
        <v>0</v>
      </c>
      <c r="N44" s="160"/>
      <c r="O44" s="55">
        <f>SUM(O42:O43)</f>
        <v>0</v>
      </c>
      <c r="P44" s="160"/>
      <c r="Q44" s="55">
        <f>SUM(Q42:Q43)</f>
        <v>0</v>
      </c>
      <c r="R44" s="160"/>
      <c r="S44" s="55">
        <f>SUM(S42:S43)</f>
        <v>0</v>
      </c>
      <c r="T44" s="154"/>
      <c r="U44" s="150"/>
    </row>
    <row r="45" spans="1:21" s="2" customFormat="1" ht="24.95" customHeight="1" x14ac:dyDescent="0.15">
      <c r="A45" s="2" t="s">
        <v>237</v>
      </c>
      <c r="B45" s="152"/>
      <c r="C45" s="154"/>
      <c r="D45" s="152"/>
      <c r="E45" s="154"/>
      <c r="F45" s="152"/>
      <c r="G45" s="154"/>
      <c r="H45" s="152"/>
      <c r="I45" s="154"/>
      <c r="J45" s="152"/>
      <c r="K45" s="154"/>
      <c r="L45" s="152"/>
      <c r="M45" s="154"/>
      <c r="N45" s="152"/>
      <c r="O45" s="154"/>
      <c r="P45" s="152"/>
      <c r="Q45" s="154"/>
      <c r="R45" s="152"/>
      <c r="S45" s="154"/>
      <c r="T45" s="154"/>
      <c r="U45" s="150"/>
    </row>
    <row r="46" spans="1:21" s="2" customFormat="1" ht="24.95" customHeight="1" x14ac:dyDescent="0.15">
      <c r="A46" s="94" t="s">
        <v>444</v>
      </c>
      <c r="B46" s="249"/>
      <c r="C46" s="250"/>
      <c r="D46" s="249"/>
      <c r="E46" s="250"/>
      <c r="F46" s="249"/>
      <c r="G46" s="250"/>
      <c r="H46" s="251"/>
      <c r="I46" s="210" t="s">
        <v>273</v>
      </c>
      <c r="J46" s="211">
        <f>(D23+F23+H23+J23+N23)-(D18+F18+H18+J18+N18)</f>
        <v>86350</v>
      </c>
      <c r="K46" s="212">
        <f>SUM(E10:E17)+SUM(E19:E22)+SUM(G10:G17)+SUM(G19:G22)+SUM(I10:I17)+SUM(I19:I22)+SUM(K10:K17)+SUM(K19:K22)+SUM(O10:O17)+SUM(O19:O22)</f>
        <v>0</v>
      </c>
      <c r="L46" s="213">
        <v>3.2</v>
      </c>
      <c r="M46" s="214">
        <f>$K46*L46</f>
        <v>0</v>
      </c>
      <c r="N46" s="213">
        <v>5.2</v>
      </c>
      <c r="O46" s="214">
        <f>$K46*N46</f>
        <v>0</v>
      </c>
      <c r="P46" s="213">
        <v>8</v>
      </c>
      <c r="Q46" s="214">
        <f>$K46*P46</f>
        <v>0</v>
      </c>
      <c r="R46" s="213">
        <v>15.5</v>
      </c>
      <c r="S46" s="214">
        <f>$K46*R46</f>
        <v>0</v>
      </c>
      <c r="T46" s="154"/>
      <c r="U46" s="150"/>
    </row>
    <row r="47" spans="1:21" s="2" customFormat="1" ht="24.95" customHeight="1" x14ac:dyDescent="0.15">
      <c r="A47" s="252"/>
      <c r="B47" s="253"/>
      <c r="C47" s="254"/>
      <c r="D47" s="253"/>
      <c r="E47" s="254"/>
      <c r="F47" s="253"/>
      <c r="G47" s="254"/>
      <c r="H47" s="220"/>
      <c r="I47" s="215" t="s">
        <v>274</v>
      </c>
      <c r="J47" s="216"/>
      <c r="K47" s="217"/>
      <c r="L47" s="269">
        <v>3.52</v>
      </c>
      <c r="M47" s="218"/>
      <c r="N47" s="269">
        <v>5.72</v>
      </c>
      <c r="O47" s="218"/>
      <c r="P47" s="269">
        <v>8.8000000000000007</v>
      </c>
      <c r="Q47" s="218"/>
      <c r="R47" s="269">
        <v>17.05</v>
      </c>
      <c r="S47" s="218"/>
      <c r="T47" s="154"/>
      <c r="U47" s="150"/>
    </row>
    <row r="48" spans="1:21" s="2" customFormat="1" ht="24.95" customHeight="1" x14ac:dyDescent="0.15">
      <c r="A48" s="94" t="s">
        <v>257</v>
      </c>
      <c r="B48" s="249"/>
      <c r="C48" s="250"/>
      <c r="D48" s="249"/>
      <c r="E48" s="250"/>
      <c r="F48" s="249"/>
      <c r="G48" s="250"/>
      <c r="H48" s="251"/>
      <c r="I48" s="210" t="s">
        <v>273</v>
      </c>
      <c r="J48" s="211">
        <f>D18+F18+H18+J18+L18+N18</f>
        <v>4450</v>
      </c>
      <c r="K48" s="212">
        <f>E18+G18+I18+K18+M18+O18</f>
        <v>0</v>
      </c>
      <c r="L48" s="213">
        <v>3.4</v>
      </c>
      <c r="M48" s="214">
        <f>$K48*L48</f>
        <v>0</v>
      </c>
      <c r="N48" s="213">
        <v>5.4</v>
      </c>
      <c r="O48" s="214">
        <f>$K48*N48</f>
        <v>0</v>
      </c>
      <c r="P48" s="213">
        <v>8.1</v>
      </c>
      <c r="Q48" s="214">
        <f>$K48*P48</f>
        <v>0</v>
      </c>
      <c r="R48" s="213">
        <v>16</v>
      </c>
      <c r="S48" s="214">
        <f>$K48*R48</f>
        <v>0</v>
      </c>
      <c r="T48" s="154"/>
      <c r="U48" s="150"/>
    </row>
    <row r="49" spans="1:21" s="2" customFormat="1" ht="24.95" customHeight="1" x14ac:dyDescent="0.15">
      <c r="A49" s="252"/>
      <c r="B49" s="253"/>
      <c r="C49" s="254"/>
      <c r="D49" s="253"/>
      <c r="E49" s="254"/>
      <c r="F49" s="253"/>
      <c r="G49" s="254"/>
      <c r="H49" s="220"/>
      <c r="I49" s="215" t="s">
        <v>274</v>
      </c>
      <c r="J49" s="216"/>
      <c r="K49" s="217"/>
      <c r="L49" s="268">
        <v>3.74</v>
      </c>
      <c r="M49" s="218"/>
      <c r="N49" s="268">
        <v>5.94</v>
      </c>
      <c r="O49" s="218"/>
      <c r="P49" s="268">
        <v>8.91</v>
      </c>
      <c r="Q49" s="218"/>
      <c r="R49" s="269">
        <v>17.600000000000001</v>
      </c>
      <c r="S49" s="218"/>
      <c r="T49" s="154"/>
      <c r="U49" s="150"/>
    </row>
    <row r="50" spans="1:21" s="2" customFormat="1" ht="24.95" customHeight="1" x14ac:dyDescent="0.15">
      <c r="A50" s="258"/>
      <c r="B50" s="256"/>
      <c r="C50" s="155"/>
      <c r="D50" s="257" t="s">
        <v>276</v>
      </c>
      <c r="E50" s="155"/>
      <c r="F50" s="256"/>
      <c r="G50" s="155"/>
      <c r="H50" s="256"/>
      <c r="I50" s="155"/>
      <c r="J50" s="159">
        <f>SUM(J46:J49)</f>
        <v>90800</v>
      </c>
      <c r="K50" s="163">
        <f>SUM(K46:K48)</f>
        <v>0</v>
      </c>
      <c r="L50" s="160"/>
      <c r="M50" s="55">
        <f>SUM(M46:M48)</f>
        <v>0</v>
      </c>
      <c r="N50" s="160"/>
      <c r="O50" s="55">
        <f>SUM(O46:O48)</f>
        <v>0</v>
      </c>
      <c r="P50" s="160"/>
      <c r="Q50" s="55">
        <f>SUM(Q46:Q48)</f>
        <v>0</v>
      </c>
      <c r="R50" s="160"/>
      <c r="S50" s="55">
        <f>SUM(S46:S48)</f>
        <v>0</v>
      </c>
      <c r="T50" s="154"/>
      <c r="U50" s="150"/>
    </row>
    <row r="51" spans="1:21" s="2" customFormat="1" ht="24.95" customHeight="1" thickBot="1" x14ac:dyDescent="0.2">
      <c r="B51" s="152"/>
      <c r="C51" s="154"/>
      <c r="D51" s="152"/>
      <c r="E51" s="154"/>
      <c r="F51" s="152"/>
      <c r="G51" s="154"/>
      <c r="H51" s="152"/>
      <c r="I51" s="154"/>
      <c r="J51" s="152"/>
      <c r="K51" s="154"/>
      <c r="L51" s="152"/>
      <c r="M51" s="154"/>
      <c r="N51" s="152"/>
      <c r="O51" s="154"/>
      <c r="P51" s="152"/>
      <c r="Q51" s="154"/>
      <c r="R51" s="152"/>
      <c r="S51" s="154"/>
      <c r="T51" s="154"/>
      <c r="U51" s="150"/>
    </row>
    <row r="52" spans="1:21" s="93" customFormat="1" ht="24.95" customHeight="1" thickBot="1" x14ac:dyDescent="0.2">
      <c r="A52" s="307"/>
      <c r="B52" s="157"/>
      <c r="C52" s="158"/>
      <c r="D52" s="165" t="s">
        <v>745</v>
      </c>
      <c r="E52" s="158"/>
      <c r="F52" s="157"/>
      <c r="G52" s="158"/>
      <c r="H52" s="157"/>
      <c r="I52" s="158"/>
      <c r="J52" s="161">
        <f>J44+J50</f>
        <v>257700</v>
      </c>
      <c r="K52" s="164">
        <f>K44+K50</f>
        <v>0</v>
      </c>
      <c r="L52" s="162" t="s">
        <v>230</v>
      </c>
      <c r="M52" s="164">
        <f>M44+M50</f>
        <v>0</v>
      </c>
      <c r="N52" s="162" t="s">
        <v>231</v>
      </c>
      <c r="O52" s="164">
        <f>O44+O50</f>
        <v>0</v>
      </c>
      <c r="P52" s="162" t="s">
        <v>232</v>
      </c>
      <c r="Q52" s="164">
        <f>Q44+Q50</f>
        <v>0</v>
      </c>
      <c r="R52" s="162" t="s">
        <v>233</v>
      </c>
      <c r="S52" s="308">
        <f>S44+S50</f>
        <v>0</v>
      </c>
      <c r="T52" s="154"/>
      <c r="U52" s="99"/>
    </row>
    <row r="53" spans="1:21" ht="24.75" customHeight="1" x14ac:dyDescent="0.15">
      <c r="A53" s="112"/>
      <c r="B53" s="151"/>
      <c r="C53" s="151"/>
      <c r="D53" s="151"/>
      <c r="E53" s="151"/>
      <c r="F53" s="151"/>
      <c r="G53" s="151"/>
      <c r="H53" s="151"/>
      <c r="I53" s="151"/>
      <c r="J53" s="151"/>
      <c r="K53" s="151"/>
      <c r="L53" s="151"/>
      <c r="M53" s="151"/>
      <c r="N53" s="151"/>
      <c r="O53" s="151"/>
      <c r="P53" s="151"/>
      <c r="Q53" s="151"/>
      <c r="R53" s="151"/>
      <c r="S53" s="151"/>
      <c r="T53" s="151"/>
      <c r="U53" s="150"/>
    </row>
    <row r="54" spans="1:21" ht="24.75" customHeight="1" x14ac:dyDescent="0.15">
      <c r="A54" s="112"/>
      <c r="B54" s="151"/>
      <c r="C54" s="151"/>
      <c r="D54" s="151"/>
      <c r="E54" s="151"/>
      <c r="F54" s="151"/>
      <c r="G54" s="151"/>
      <c r="H54" s="151"/>
      <c r="I54" s="151"/>
      <c r="J54" s="151"/>
      <c r="K54" s="151"/>
      <c r="L54" s="151"/>
      <c r="M54" s="151"/>
      <c r="N54" s="151"/>
      <c r="O54" s="151"/>
      <c r="P54" s="151"/>
      <c r="Q54" s="151"/>
      <c r="R54" s="151"/>
      <c r="S54" s="151"/>
      <c r="T54" s="151"/>
      <c r="U54" s="150"/>
    </row>
    <row r="55" spans="1:21" s="2" customFormat="1" ht="20.100000000000001" customHeight="1" x14ac:dyDescent="0.15">
      <c r="A55" s="94" t="s">
        <v>679</v>
      </c>
      <c r="B55" s="304" t="s">
        <v>755</v>
      </c>
      <c r="C55" s="250"/>
      <c r="D55" s="249"/>
      <c r="E55" s="250"/>
      <c r="F55" s="249"/>
      <c r="G55" s="250"/>
      <c r="H55" s="251"/>
      <c r="I55" s="210" t="s">
        <v>273</v>
      </c>
      <c r="J55" s="211">
        <f>R18</f>
        <v>9950</v>
      </c>
      <c r="K55" s="212">
        <f>SUM(S18,)</f>
        <v>0</v>
      </c>
      <c r="L55" s="300">
        <v>600</v>
      </c>
      <c r="M55" s="214">
        <f>600*(ROUNDUP(SUM(木田・さぬき・東かがわ・小豆・香川!D33,木田・さぬき・東かがわ・小豆・香川!D36,木田・さぬき・東かがわ・小豆・香川!D38,木田・さぬき・東かがわ・小豆・香川!P35)/2000,0)+ROUNDUP(SUM(木田・さぬき・東かがわ・小豆・香川!H33,木田・さぬき・東かがわ・小豆・香川!H34,木田・さぬき・東かがわ・小豆・香川!H36)/2000,0)+ROUNDUP(SUM(木田・さぬき・東かがわ・小豆・香川!L33,木田・さぬき・東かがわ・小豆・香川!L36,木田・さぬき・東かがわ・小豆・香川!P33,木田・さぬき・東かがわ・小豆・香川!P34,木田・さぬき・東かがわ・小豆・香川!P36,木田・さぬき・東かがわ・小豆・香川!T33,木田・さぬき・東かがわ・小豆・香川!T36,木田・さぬき・東かがわ・小豆・香川!AB33,木田・さぬき・東かがわ・小豆・香川!AB36)/2000,0))</f>
        <v>0</v>
      </c>
      <c r="N55" s="300">
        <v>600</v>
      </c>
      <c r="O55" s="214">
        <f>600*(ROUNDUP(SUM(木田・さぬき・東かがわ・小豆・香川!D33,木田・さぬき・東かがわ・小豆・香川!D36,木田・さぬき・東かがわ・小豆・香川!D38,木田・さぬき・東かがわ・小豆・香川!P35)/1000,0)+ROUNDUP(SUM(木田・さぬき・東かがわ・小豆・香川!H33,木田・さぬき・東かがわ・小豆・香川!H34,木田・さぬき・東かがわ・小豆・香川!H36)/1000,0)+ROUNDUP(SUM(木田・さぬき・東かがわ・小豆・香川!L33,木田・さぬき・東かがわ・小豆・香川!L36,木田・さぬき・東かがわ・小豆・香川!P33,木田・さぬき・東かがわ・小豆・香川!P34,木田・さぬき・東かがわ・小豆・香川!P36,木田・さぬき・東かがわ・小豆・香川!T33,木田・さぬき・東かがわ・小豆・香川!T36,木田・さぬき・東かがわ・小豆・香川!AB33,木田・さぬき・東かがわ・小豆・香川!AB36)/1000,0))</f>
        <v>0</v>
      </c>
      <c r="P55" s="300">
        <v>600</v>
      </c>
      <c r="Q55" s="214">
        <f>600*(ROUNDUP(SUM(木田・さぬき・東かがわ・小豆・香川!D33,木田・さぬき・東かがわ・小豆・香川!D36,木田・さぬき・東かがわ・小豆・香川!D38,木田・さぬき・東かがわ・小豆・香川!P35)/500,0)+ROUNDUP(SUM(木田・さぬき・東かがわ・小豆・香川!H33,木田・さぬき・東かがわ・小豆・香川!H34,木田・さぬき・東かがわ・小豆・香川!H36)/500,0)+ROUNDUP(SUM(木田・さぬき・東かがわ・小豆・香川!L33,木田・さぬき・東かがわ・小豆・香川!L36,木田・さぬき・東かがわ・小豆・香川!P33,木田・さぬき・東かがわ・小豆・香川!P34,木田・さぬき・東かがわ・小豆・香川!P36,木田・さぬき・東かがわ・小豆・香川!T33,木田・さぬき・東かがわ・小豆・香川!T36,木田・さぬき・東かがわ・小豆・香川!AB33,木田・さぬき・東かがわ・小豆・香川!AB36)/500,0))</f>
        <v>0</v>
      </c>
      <c r="R55" s="300">
        <v>600</v>
      </c>
      <c r="S55" s="214">
        <f>600*(ROUNDUP(SUM(木田・さぬき・東かがわ・小豆・香川!D33,木田・さぬき・東かがわ・小豆・香川!D36,木田・さぬき・東かがわ・小豆・香川!D38,木田・さぬき・東かがわ・小豆・香川!P35)/250,0)+ROUNDUP(SUM(木田・さぬき・東かがわ・小豆・香川!H33,木田・さぬき・東かがわ・小豆・香川!H34,木田・さぬき・東かがわ・小豆・香川!H36)/250,0)+ROUNDUP(SUM(木田・さぬき・東かがわ・小豆・香川!L33,木田・さぬき・東かがわ・小豆・香川!L36,木田・さぬき・東かがわ・小豆・香川!P33,木田・さぬき・東かがわ・小豆・香川!P34,木田・さぬき・東かがわ・小豆・香川!P36,木田・さぬき・東かがわ・小豆・香川!T33,木田・さぬき・東かがわ・小豆・香川!T36,木田・さぬき・東かがわ・小豆・香川!AB33,木田・さぬき・東かがわ・小豆・香川!AB36)/250,0))</f>
        <v>0</v>
      </c>
      <c r="T55" s="154"/>
      <c r="U55" s="150"/>
    </row>
    <row r="56" spans="1:21" s="2" customFormat="1" ht="20.100000000000001" customHeight="1" x14ac:dyDescent="0.15">
      <c r="A56" s="252"/>
      <c r="B56" s="253"/>
      <c r="C56" s="254"/>
      <c r="D56" s="253"/>
      <c r="E56" s="254"/>
      <c r="F56" s="253"/>
      <c r="G56" s="254"/>
      <c r="H56" s="220"/>
      <c r="I56" s="215" t="s">
        <v>274</v>
      </c>
      <c r="J56" s="216"/>
      <c r="K56" s="217"/>
      <c r="L56" s="301">
        <v>660</v>
      </c>
      <c r="M56" s="218"/>
      <c r="N56" s="301">
        <v>660</v>
      </c>
      <c r="O56" s="218"/>
      <c r="P56" s="301">
        <v>660</v>
      </c>
      <c r="Q56" s="218"/>
      <c r="R56" s="301">
        <v>660</v>
      </c>
      <c r="S56" s="218"/>
      <c r="T56" s="154"/>
      <c r="U56" s="150"/>
    </row>
    <row r="57" spans="1:21" s="2" customFormat="1" ht="20.100000000000001" customHeight="1" x14ac:dyDescent="0.15">
      <c r="A57" s="94" t="s">
        <v>741</v>
      </c>
      <c r="B57" s="304"/>
      <c r="C57" s="250"/>
      <c r="D57" s="249"/>
      <c r="E57" s="250"/>
      <c r="F57" s="249"/>
      <c r="G57" s="250"/>
      <c r="H57" s="251"/>
      <c r="I57" s="210" t="s">
        <v>273</v>
      </c>
      <c r="J57" s="211">
        <f>B23</f>
        <v>166900</v>
      </c>
      <c r="K57" s="212">
        <f>C23</f>
        <v>0</v>
      </c>
      <c r="L57" s="213">
        <v>0.2</v>
      </c>
      <c r="M57" s="214">
        <f>L57*K57</f>
        <v>0</v>
      </c>
      <c r="N57" s="213">
        <v>0.2</v>
      </c>
      <c r="O57" s="214">
        <f>N57*K57</f>
        <v>0</v>
      </c>
      <c r="P57" s="213">
        <v>0.2</v>
      </c>
      <c r="Q57" s="214">
        <f>P57*K57</f>
        <v>0</v>
      </c>
      <c r="R57" s="213">
        <v>0.2</v>
      </c>
      <c r="S57" s="214">
        <f>R57*K57</f>
        <v>0</v>
      </c>
      <c r="T57" s="154"/>
      <c r="U57" s="150"/>
    </row>
    <row r="58" spans="1:21" s="2" customFormat="1" ht="20.100000000000001" customHeight="1" x14ac:dyDescent="0.15">
      <c r="A58" s="252"/>
      <c r="B58" s="253"/>
      <c r="C58" s="254"/>
      <c r="D58" s="253"/>
      <c r="E58" s="254"/>
      <c r="F58" s="253"/>
      <c r="G58" s="254"/>
      <c r="H58" s="220"/>
      <c r="I58" s="215" t="s">
        <v>274</v>
      </c>
      <c r="J58" s="216"/>
      <c r="K58" s="217"/>
      <c r="L58" s="306">
        <v>0.22</v>
      </c>
      <c r="M58" s="218"/>
      <c r="N58" s="306">
        <v>0.22</v>
      </c>
      <c r="O58" s="218"/>
      <c r="P58" s="306">
        <v>0.22</v>
      </c>
      <c r="Q58" s="218"/>
      <c r="R58" s="306">
        <v>0.22</v>
      </c>
      <c r="S58" s="218"/>
      <c r="T58" s="154"/>
      <c r="U58" s="150"/>
    </row>
    <row r="59" spans="1:21" s="2" customFormat="1" ht="20.100000000000001" customHeight="1" x14ac:dyDescent="0.15">
      <c r="A59" s="94" t="s">
        <v>742</v>
      </c>
      <c r="B59" s="304"/>
      <c r="C59" s="250"/>
      <c r="D59" s="249"/>
      <c r="E59" s="250"/>
      <c r="F59" s="249"/>
      <c r="G59" s="250"/>
      <c r="H59" s="251"/>
      <c r="I59" s="210" t="s">
        <v>273</v>
      </c>
      <c r="J59" s="211">
        <f>SUM(D10:D17,D19,D21:D22,F10:F17,F19,F21:F22,H10:H17,H19,H21:H22,J10:J11,J14,J19,N10:N17,N19,N21:N22)</f>
        <v>86350</v>
      </c>
      <c r="K59" s="212">
        <f>SUM(E10:E17,E19,E21:E22,G10:G17,G19,G21:G22,I10:I17,I19,I21:I22,K10:K11,K14,K19,O10:O17,O19,O21:O22)</f>
        <v>0</v>
      </c>
      <c r="L59" s="213">
        <v>0.3</v>
      </c>
      <c r="M59" s="214">
        <f>L59*K59</f>
        <v>0</v>
      </c>
      <c r="N59" s="213">
        <v>0.3</v>
      </c>
      <c r="O59" s="214">
        <f>N59*K59</f>
        <v>0</v>
      </c>
      <c r="P59" s="213">
        <v>0.3</v>
      </c>
      <c r="Q59" s="214">
        <f>P59*K59</f>
        <v>0</v>
      </c>
      <c r="R59" s="213">
        <v>0.3</v>
      </c>
      <c r="S59" s="214">
        <f>R59*K59</f>
        <v>0</v>
      </c>
      <c r="T59" s="154"/>
      <c r="U59" s="150"/>
    </row>
    <row r="60" spans="1:21" s="2" customFormat="1" ht="20.100000000000001" customHeight="1" x14ac:dyDescent="0.15">
      <c r="A60" s="252"/>
      <c r="B60" s="253"/>
      <c r="C60" s="254"/>
      <c r="D60" s="253"/>
      <c r="E60" s="254"/>
      <c r="F60" s="253"/>
      <c r="G60" s="254"/>
      <c r="H60" s="220"/>
      <c r="I60" s="215" t="s">
        <v>274</v>
      </c>
      <c r="J60" s="216"/>
      <c r="K60" s="217"/>
      <c r="L60" s="306">
        <v>0.33</v>
      </c>
      <c r="M60" s="218"/>
      <c r="N60" s="306">
        <v>0.33</v>
      </c>
      <c r="O60" s="218"/>
      <c r="P60" s="306">
        <v>0.33</v>
      </c>
      <c r="Q60" s="218"/>
      <c r="R60" s="306">
        <v>0.33</v>
      </c>
      <c r="S60" s="218"/>
      <c r="T60" s="154"/>
      <c r="U60" s="150"/>
    </row>
    <row r="61" spans="1:21" s="2" customFormat="1" ht="20.100000000000001" customHeight="1" x14ac:dyDescent="0.15">
      <c r="A61" s="258"/>
      <c r="B61" s="256"/>
      <c r="C61" s="155"/>
      <c r="D61" s="257" t="s">
        <v>680</v>
      </c>
      <c r="E61" s="155"/>
      <c r="F61" s="256"/>
      <c r="G61" s="155"/>
      <c r="H61" s="256"/>
      <c r="I61" s="155"/>
      <c r="J61" s="159"/>
      <c r="K61" s="163"/>
      <c r="L61" s="160"/>
      <c r="M61" s="55">
        <f>SUM(M55,M57,M59)</f>
        <v>0</v>
      </c>
      <c r="N61" s="160"/>
      <c r="O61" s="55">
        <f>SUM(O55,O57,O59)</f>
        <v>0</v>
      </c>
      <c r="P61" s="160"/>
      <c r="Q61" s="55">
        <f>SUM(Q55,Q57,Q59)</f>
        <v>0</v>
      </c>
      <c r="R61" s="160"/>
      <c r="S61" s="55">
        <f>SUM(S55,S57,S59)</f>
        <v>0</v>
      </c>
      <c r="T61" s="154"/>
      <c r="U61" s="150"/>
    </row>
    <row r="62" spans="1:21" ht="20.100000000000001" customHeight="1" thickBot="1" x14ac:dyDescent="0.2">
      <c r="K62"/>
    </row>
    <row r="63" spans="1:21" s="2" customFormat="1" ht="20.100000000000001" customHeight="1" thickBot="1" x14ac:dyDescent="0.2">
      <c r="A63" s="156"/>
      <c r="B63" s="157"/>
      <c r="C63" s="158"/>
      <c r="D63" s="165" t="s">
        <v>746</v>
      </c>
      <c r="E63" s="158"/>
      <c r="F63" s="157"/>
      <c r="G63" s="158"/>
      <c r="H63" s="157"/>
      <c r="I63" s="158"/>
      <c r="J63" s="161">
        <f>J44+J50</f>
        <v>257700</v>
      </c>
      <c r="K63" s="164">
        <f>K44+K50</f>
        <v>0</v>
      </c>
      <c r="L63" s="162" t="s">
        <v>230</v>
      </c>
      <c r="M63" s="164">
        <f>M44+M50+M61</f>
        <v>0</v>
      </c>
      <c r="N63" s="162" t="s">
        <v>231</v>
      </c>
      <c r="O63" s="164">
        <f>O44+O50+O61</f>
        <v>0</v>
      </c>
      <c r="P63" s="162" t="s">
        <v>232</v>
      </c>
      <c r="Q63" s="164">
        <f>Q44+Q50+Q61</f>
        <v>0</v>
      </c>
      <c r="R63" s="162" t="s">
        <v>233</v>
      </c>
      <c r="S63" s="164">
        <f>S44+S50+S61</f>
        <v>0</v>
      </c>
      <c r="T63" s="154"/>
      <c r="U63" s="150"/>
    </row>
    <row r="64" spans="1:21" ht="24.95" customHeight="1" x14ac:dyDescent="0.15">
      <c r="A64" s="112"/>
      <c r="B64" s="151"/>
      <c r="C64" s="151"/>
      <c r="D64" s="151"/>
      <c r="E64" s="151"/>
      <c r="F64" s="151"/>
      <c r="G64" s="151"/>
      <c r="H64" s="151"/>
      <c r="I64" s="151"/>
      <c r="J64" s="151"/>
      <c r="K64" s="151"/>
      <c r="L64" s="151"/>
      <c r="M64" s="151"/>
      <c r="N64" s="151"/>
      <c r="O64" s="151"/>
      <c r="P64" s="151"/>
      <c r="Q64" s="151"/>
      <c r="R64" s="151"/>
      <c r="S64" s="144" t="s">
        <v>561</v>
      </c>
      <c r="T64" s="151"/>
      <c r="U64" s="150"/>
    </row>
    <row r="65" spans="9:11" ht="24.75" customHeight="1" x14ac:dyDescent="0.15">
      <c r="I65"/>
      <c r="K65" s="303"/>
    </row>
    <row r="66" spans="9:11" ht="24.75" customHeight="1" x14ac:dyDescent="0.15">
      <c r="I66" s="302"/>
      <c r="K66" s="303"/>
    </row>
    <row r="67" spans="9:11" ht="24.75" customHeight="1" x14ac:dyDescent="0.15">
      <c r="I67" s="302"/>
      <c r="K67" s="303"/>
    </row>
    <row r="68" spans="9:11" ht="24.75" customHeight="1" x14ac:dyDescent="0.15"/>
    <row r="69" spans="9:11" ht="24.75" customHeight="1" x14ac:dyDescent="0.15"/>
    <row r="70" spans="9:11" ht="24.75" customHeight="1" x14ac:dyDescent="0.15"/>
    <row r="71" spans="9:11" ht="24.75" customHeight="1" x14ac:dyDescent="0.15"/>
    <row r="72" spans="9:11" ht="24.75" customHeight="1" x14ac:dyDescent="0.15"/>
    <row r="73" spans="9:11" ht="24.75" customHeight="1" x14ac:dyDescent="0.15"/>
    <row r="74" spans="9:11" ht="24.75" customHeight="1" x14ac:dyDescent="0.15"/>
    <row r="75" spans="9:11" ht="24.75" customHeight="1" x14ac:dyDescent="0.15"/>
    <row r="76" spans="9:11" ht="24.75" customHeight="1" x14ac:dyDescent="0.15"/>
    <row r="77" spans="9:11" ht="24.75" customHeight="1" x14ac:dyDescent="0.15"/>
    <row r="78" spans="9:11" ht="24.75" customHeight="1" x14ac:dyDescent="0.15"/>
    <row r="79" spans="9:11" ht="24.75" customHeight="1" x14ac:dyDescent="0.15"/>
    <row r="80" spans="9:11" ht="24.75" customHeight="1" x14ac:dyDescent="0.15"/>
    <row r="81" ht="24.75" customHeight="1" x14ac:dyDescent="0.15"/>
    <row r="82" ht="24.75" customHeight="1" x14ac:dyDescent="0.15"/>
    <row r="83" ht="24.75" customHeight="1" x14ac:dyDescent="0.15"/>
    <row r="84" ht="24.75" customHeight="1" x14ac:dyDescent="0.15"/>
    <row r="85" ht="24.75" customHeight="1" x14ac:dyDescent="0.15"/>
    <row r="86" ht="24.75" customHeight="1" x14ac:dyDescent="0.15"/>
    <row r="87" ht="24.75" customHeight="1" x14ac:dyDescent="0.15"/>
    <row r="88" ht="24.75" customHeight="1" x14ac:dyDescent="0.15"/>
    <row r="89" ht="24.75" customHeight="1" x14ac:dyDescent="0.15"/>
    <row r="90" ht="24.75" customHeight="1" x14ac:dyDescent="0.15"/>
    <row r="91" ht="24.75" customHeight="1" x14ac:dyDescent="0.15"/>
    <row r="92" ht="24.75" customHeight="1" x14ac:dyDescent="0.15"/>
    <row r="93" ht="24.75" customHeight="1" x14ac:dyDescent="0.15"/>
    <row r="94" ht="24.75" customHeight="1" x14ac:dyDescent="0.15"/>
    <row r="95" ht="24.75" customHeight="1" x14ac:dyDescent="0.15"/>
    <row r="96" ht="24.75" customHeight="1" x14ac:dyDescent="0.15"/>
    <row r="97" ht="24.75" customHeight="1" x14ac:dyDescent="0.15"/>
    <row r="98" ht="24.75" customHeight="1" x14ac:dyDescent="0.15"/>
    <row r="99" ht="24.75" customHeight="1" x14ac:dyDescent="0.15"/>
    <row r="100" ht="24.75" customHeight="1" x14ac:dyDescent="0.15"/>
    <row r="101" ht="24.75" customHeight="1" x14ac:dyDescent="0.15"/>
    <row r="102" ht="24.75" customHeight="1" x14ac:dyDescent="0.15"/>
    <row r="103" ht="24.75" customHeight="1" x14ac:dyDescent="0.15"/>
    <row r="104" ht="24.75" customHeight="1" x14ac:dyDescent="0.15"/>
    <row r="105" ht="24.75" customHeight="1" x14ac:dyDescent="0.15"/>
  </sheetData>
  <sheetProtection algorithmName="SHA-512" hashValue="pUX1Xs71ceHo4v2818J6iEnHsw6YDL6HaEeecvrYpG42iqKpkvOYSK1Dnri2gVbOL3L8TQnyCx9fvu/N+g3NIA==" saltValue="mZVIeXh/9YknpcLZaBRuKw==" spinCount="100000" sheet="1" objects="1" scenarios="1"/>
  <phoneticPr fontId="12"/>
  <pageMargins left="0.31496062992125984" right="0" top="0.39370078740157483" bottom="0.19685039370078741" header="0.51181102362204722" footer="0.51181102362204722"/>
  <pageSetup paperSize="9" scale="90"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A6691-A623-401D-A433-DAE1FA29CF22}">
  <sheetPr>
    <pageSetUpPr fitToPage="1"/>
  </sheetPr>
  <dimension ref="A1:AK34"/>
  <sheetViews>
    <sheetView showGridLines="0" zoomScale="80" zoomScaleNormal="80" workbookViewId="0"/>
  </sheetViews>
  <sheetFormatPr defaultRowHeight="13.5" x14ac:dyDescent="0.15"/>
  <cols>
    <col min="1" max="1" width="28.625" style="271" bestFit="1" customWidth="1"/>
    <col min="2" max="2" width="9" style="271"/>
    <col min="3" max="3" width="9" style="283"/>
    <col min="4" max="7" width="9" style="284"/>
    <col min="8" max="16384" width="9" style="271"/>
  </cols>
  <sheetData>
    <row r="1" spans="1:37" x14ac:dyDescent="0.15">
      <c r="C1" s="374" t="s">
        <v>548</v>
      </c>
      <c r="D1" s="375"/>
      <c r="E1" s="375"/>
      <c r="F1" s="375"/>
      <c r="G1" s="376"/>
      <c r="H1" s="374" t="s">
        <v>547</v>
      </c>
      <c r="I1" s="375"/>
      <c r="J1" s="375"/>
      <c r="K1" s="375"/>
      <c r="L1" s="376"/>
      <c r="M1" s="374" t="s">
        <v>546</v>
      </c>
      <c r="N1" s="375"/>
      <c r="O1" s="375"/>
      <c r="P1" s="375"/>
      <c r="Q1" s="376"/>
      <c r="R1" s="374" t="s">
        <v>545</v>
      </c>
      <c r="S1" s="375"/>
      <c r="T1" s="375"/>
      <c r="U1" s="375"/>
      <c r="V1" s="376"/>
      <c r="W1" s="377" t="s">
        <v>544</v>
      </c>
      <c r="X1" s="378"/>
      <c r="Y1" s="378"/>
      <c r="Z1" s="378"/>
      <c r="AA1" s="378"/>
      <c r="AB1" s="374" t="s">
        <v>543</v>
      </c>
      <c r="AC1" s="375"/>
      <c r="AD1" s="375"/>
      <c r="AE1" s="375"/>
      <c r="AF1" s="376"/>
      <c r="AG1" s="374" t="s">
        <v>542</v>
      </c>
      <c r="AH1" s="375"/>
      <c r="AI1" s="375"/>
      <c r="AJ1" s="375"/>
      <c r="AK1" s="376"/>
    </row>
    <row r="2" spans="1:37" x14ac:dyDescent="0.15">
      <c r="A2" s="272" t="s">
        <v>541</v>
      </c>
      <c r="B2" s="273" t="s">
        <v>540</v>
      </c>
      <c r="C2" s="273" t="s">
        <v>539</v>
      </c>
      <c r="D2" s="273" t="s">
        <v>538</v>
      </c>
      <c r="E2" s="273" t="s">
        <v>537</v>
      </c>
      <c r="F2" s="273" t="s">
        <v>536</v>
      </c>
      <c r="G2" s="273" t="s">
        <v>535</v>
      </c>
      <c r="H2" s="273" t="s">
        <v>539</v>
      </c>
      <c r="I2" s="273" t="s">
        <v>538</v>
      </c>
      <c r="J2" s="273" t="s">
        <v>537</v>
      </c>
      <c r="K2" s="273" t="s">
        <v>536</v>
      </c>
      <c r="L2" s="273" t="s">
        <v>535</v>
      </c>
      <c r="M2" s="273" t="s">
        <v>539</v>
      </c>
      <c r="N2" s="273" t="s">
        <v>538</v>
      </c>
      <c r="O2" s="273" t="s">
        <v>537</v>
      </c>
      <c r="P2" s="273" t="s">
        <v>536</v>
      </c>
      <c r="Q2" s="273" t="s">
        <v>535</v>
      </c>
      <c r="R2" s="273" t="s">
        <v>539</v>
      </c>
      <c r="S2" s="273" t="s">
        <v>538</v>
      </c>
      <c r="T2" s="273" t="s">
        <v>537</v>
      </c>
      <c r="U2" s="273" t="s">
        <v>536</v>
      </c>
      <c r="V2" s="273" t="s">
        <v>535</v>
      </c>
      <c r="W2" s="273" t="s">
        <v>539</v>
      </c>
      <c r="X2" s="273" t="s">
        <v>538</v>
      </c>
      <c r="Y2" s="273" t="s">
        <v>537</v>
      </c>
      <c r="Z2" s="273" t="s">
        <v>536</v>
      </c>
      <c r="AA2" s="273" t="s">
        <v>535</v>
      </c>
      <c r="AB2" s="273" t="s">
        <v>539</v>
      </c>
      <c r="AC2" s="273" t="s">
        <v>538</v>
      </c>
      <c r="AD2" s="273" t="s">
        <v>537</v>
      </c>
      <c r="AE2" s="273" t="s">
        <v>536</v>
      </c>
      <c r="AF2" s="273" t="s">
        <v>535</v>
      </c>
      <c r="AG2" s="273" t="s">
        <v>539</v>
      </c>
      <c r="AH2" s="273" t="s">
        <v>538</v>
      </c>
      <c r="AI2" s="273" t="s">
        <v>537</v>
      </c>
      <c r="AJ2" s="273" t="s">
        <v>536</v>
      </c>
      <c r="AK2" s="273" t="s">
        <v>535</v>
      </c>
    </row>
    <row r="3" spans="1:37" x14ac:dyDescent="0.15">
      <c r="A3" s="274" t="s">
        <v>534</v>
      </c>
      <c r="B3" s="274" t="s">
        <v>528</v>
      </c>
      <c r="C3" s="347" t="s">
        <v>533</v>
      </c>
      <c r="D3" s="348">
        <v>150</v>
      </c>
      <c r="E3" s="353">
        <v>3.4</v>
      </c>
      <c r="F3" s="353">
        <v>5.4</v>
      </c>
      <c r="G3" s="353" t="s">
        <v>493</v>
      </c>
      <c r="H3" s="344" t="s">
        <v>532</v>
      </c>
      <c r="I3" s="346">
        <v>25</v>
      </c>
      <c r="J3" s="350">
        <v>3</v>
      </c>
      <c r="K3" s="350">
        <v>5</v>
      </c>
      <c r="L3" s="353" t="s">
        <v>493</v>
      </c>
      <c r="M3" s="344" t="s">
        <v>531</v>
      </c>
      <c r="N3" s="346">
        <v>10</v>
      </c>
      <c r="O3" s="350">
        <v>3</v>
      </c>
      <c r="P3" s="350">
        <v>5</v>
      </c>
      <c r="Q3" s="353" t="s">
        <v>493</v>
      </c>
      <c r="R3" s="344"/>
      <c r="S3" s="346"/>
      <c r="T3" s="275"/>
      <c r="U3" s="275"/>
      <c r="V3" s="276"/>
      <c r="W3" s="275"/>
      <c r="X3" s="275"/>
      <c r="Y3" s="275"/>
      <c r="Z3" s="275"/>
      <c r="AA3" s="276"/>
      <c r="AB3" s="275"/>
      <c r="AC3" s="275"/>
      <c r="AD3" s="275"/>
      <c r="AE3" s="275"/>
      <c r="AF3" s="276"/>
      <c r="AG3" s="344"/>
      <c r="AH3" s="346"/>
      <c r="AI3" s="346"/>
      <c r="AJ3" s="346"/>
      <c r="AK3" s="346"/>
    </row>
    <row r="4" spans="1:37" x14ac:dyDescent="0.15">
      <c r="A4" s="274" t="s">
        <v>530</v>
      </c>
      <c r="B4" s="274" t="s">
        <v>528</v>
      </c>
      <c r="C4" s="347"/>
      <c r="D4" s="348"/>
      <c r="E4" s="354"/>
      <c r="F4" s="354"/>
      <c r="G4" s="354"/>
      <c r="H4" s="345"/>
      <c r="I4" s="343"/>
      <c r="J4" s="352"/>
      <c r="K4" s="352"/>
      <c r="L4" s="355"/>
      <c r="M4" s="345"/>
      <c r="N4" s="343"/>
      <c r="O4" s="351"/>
      <c r="P4" s="351"/>
      <c r="Q4" s="354"/>
      <c r="R4" s="345"/>
      <c r="S4" s="343"/>
      <c r="T4" s="277"/>
      <c r="U4" s="277"/>
      <c r="V4" s="278"/>
      <c r="W4" s="277"/>
      <c r="X4" s="277"/>
      <c r="Y4" s="277"/>
      <c r="Z4" s="277"/>
      <c r="AA4" s="278"/>
      <c r="AB4" s="277"/>
      <c r="AC4" s="277"/>
      <c r="AD4" s="277"/>
      <c r="AE4" s="277"/>
      <c r="AF4" s="278"/>
      <c r="AG4" s="345"/>
      <c r="AH4" s="343"/>
      <c r="AI4" s="343"/>
      <c r="AJ4" s="343"/>
      <c r="AK4" s="343"/>
    </row>
    <row r="5" spans="1:37" x14ac:dyDescent="0.15">
      <c r="A5" s="274" t="s">
        <v>529</v>
      </c>
      <c r="B5" s="274" t="s">
        <v>528</v>
      </c>
      <c r="C5" s="279" t="s">
        <v>527</v>
      </c>
      <c r="D5" s="280">
        <v>50</v>
      </c>
      <c r="E5" s="354"/>
      <c r="F5" s="354"/>
      <c r="G5" s="355"/>
      <c r="H5" s="274" t="s">
        <v>559</v>
      </c>
      <c r="I5" s="274" t="s">
        <v>559</v>
      </c>
      <c r="J5" s="281"/>
      <c r="K5" s="282"/>
      <c r="L5" s="274"/>
      <c r="M5" s="285" t="s">
        <v>587</v>
      </c>
      <c r="N5" s="274">
        <v>15</v>
      </c>
      <c r="O5" s="352"/>
      <c r="P5" s="352"/>
      <c r="Q5" s="355"/>
      <c r="R5" s="274"/>
      <c r="S5" s="274"/>
      <c r="T5" s="282"/>
      <c r="U5" s="282"/>
      <c r="V5" s="274"/>
      <c r="W5" s="274"/>
      <c r="X5" s="274"/>
      <c r="Y5" s="282"/>
      <c r="Z5" s="282"/>
      <c r="AA5" s="274"/>
      <c r="AB5" s="274"/>
      <c r="AC5" s="274"/>
      <c r="AD5" s="282"/>
      <c r="AE5" s="282"/>
      <c r="AF5" s="274"/>
      <c r="AG5" s="274"/>
      <c r="AH5" s="274"/>
      <c r="AI5" s="274"/>
      <c r="AJ5" s="274"/>
      <c r="AK5" s="274"/>
    </row>
    <row r="6" spans="1:37" ht="13.5" customHeight="1" x14ac:dyDescent="0.15">
      <c r="A6" s="344" t="s">
        <v>526</v>
      </c>
      <c r="B6" s="344" t="s">
        <v>510</v>
      </c>
      <c r="C6" s="279" t="s">
        <v>523</v>
      </c>
      <c r="D6" s="280">
        <v>3500</v>
      </c>
      <c r="E6" s="354"/>
      <c r="F6" s="354"/>
      <c r="G6" s="369" t="s">
        <v>525</v>
      </c>
      <c r="H6" s="274" t="s">
        <v>523</v>
      </c>
      <c r="I6" s="274">
        <v>560</v>
      </c>
      <c r="J6" s="350">
        <v>3.4</v>
      </c>
      <c r="K6" s="350">
        <v>5.4</v>
      </c>
      <c r="L6" s="364" t="s">
        <v>558</v>
      </c>
      <c r="M6" s="274" t="s">
        <v>523</v>
      </c>
      <c r="N6" s="274">
        <v>850</v>
      </c>
      <c r="O6" s="350">
        <v>3.4</v>
      </c>
      <c r="P6" s="350">
        <v>5.4</v>
      </c>
      <c r="Q6" s="364" t="s">
        <v>558</v>
      </c>
      <c r="R6" s="274" t="s">
        <v>524</v>
      </c>
      <c r="S6" s="274">
        <v>400</v>
      </c>
      <c r="T6" s="350">
        <v>3.4</v>
      </c>
      <c r="U6" s="350">
        <v>5.4</v>
      </c>
      <c r="V6" s="364" t="s">
        <v>558</v>
      </c>
      <c r="W6" s="274" t="s">
        <v>524</v>
      </c>
      <c r="X6" s="274">
        <v>330</v>
      </c>
      <c r="Y6" s="350">
        <v>3.4</v>
      </c>
      <c r="Z6" s="350">
        <v>5.4</v>
      </c>
      <c r="AA6" s="364" t="s">
        <v>558</v>
      </c>
      <c r="AB6" s="274"/>
      <c r="AC6" s="274"/>
      <c r="AD6" s="274"/>
      <c r="AE6" s="274"/>
      <c r="AF6" s="274"/>
      <c r="AG6" s="274" t="s">
        <v>523</v>
      </c>
      <c r="AH6" s="274">
        <v>250</v>
      </c>
      <c r="AI6" s="350">
        <v>3.4</v>
      </c>
      <c r="AJ6" s="350">
        <v>5.4</v>
      </c>
      <c r="AK6" s="364" t="s">
        <v>558</v>
      </c>
    </row>
    <row r="7" spans="1:37" x14ac:dyDescent="0.15">
      <c r="A7" s="349"/>
      <c r="B7" s="349"/>
      <c r="C7" s="279"/>
      <c r="D7" s="280"/>
      <c r="E7" s="354"/>
      <c r="F7" s="354"/>
      <c r="G7" s="370"/>
      <c r="H7" s="274" t="s">
        <v>522</v>
      </c>
      <c r="I7" s="274">
        <v>170</v>
      </c>
      <c r="J7" s="351"/>
      <c r="K7" s="351"/>
      <c r="L7" s="365"/>
      <c r="M7" s="274"/>
      <c r="N7" s="274"/>
      <c r="O7" s="351"/>
      <c r="P7" s="351"/>
      <c r="Q7" s="365"/>
      <c r="R7" s="274" t="s">
        <v>521</v>
      </c>
      <c r="S7" s="274">
        <v>350</v>
      </c>
      <c r="T7" s="351"/>
      <c r="U7" s="351"/>
      <c r="V7" s="365"/>
      <c r="W7" s="274"/>
      <c r="X7" s="274"/>
      <c r="Y7" s="351"/>
      <c r="Z7" s="351"/>
      <c r="AA7" s="365"/>
      <c r="AB7" s="274"/>
      <c r="AC7" s="274"/>
      <c r="AD7" s="274"/>
      <c r="AE7" s="274"/>
      <c r="AF7" s="274"/>
      <c r="AG7" s="274"/>
      <c r="AH7" s="274"/>
      <c r="AI7" s="351"/>
      <c r="AJ7" s="351"/>
      <c r="AK7" s="365"/>
    </row>
    <row r="8" spans="1:37" x14ac:dyDescent="0.15">
      <c r="A8" s="349"/>
      <c r="B8" s="349"/>
      <c r="C8" s="279"/>
      <c r="D8" s="280"/>
      <c r="E8" s="354"/>
      <c r="F8" s="354"/>
      <c r="G8" s="370"/>
      <c r="H8" s="274"/>
      <c r="I8" s="274"/>
      <c r="J8" s="351"/>
      <c r="K8" s="351"/>
      <c r="L8" s="365"/>
      <c r="M8" s="274"/>
      <c r="N8" s="274"/>
      <c r="O8" s="351"/>
      <c r="P8" s="351"/>
      <c r="Q8" s="365"/>
      <c r="R8" s="285" t="s">
        <v>520</v>
      </c>
      <c r="S8" s="274">
        <v>20</v>
      </c>
      <c r="T8" s="351"/>
      <c r="U8" s="351"/>
      <c r="V8" s="365"/>
      <c r="W8" s="274"/>
      <c r="X8" s="274"/>
      <c r="Y8" s="351"/>
      <c r="Z8" s="351"/>
      <c r="AA8" s="365"/>
      <c r="AB8" s="274"/>
      <c r="AC8" s="274"/>
      <c r="AD8" s="274"/>
      <c r="AE8" s="274"/>
      <c r="AF8" s="274"/>
      <c r="AG8" s="274"/>
      <c r="AH8" s="274"/>
      <c r="AI8" s="351"/>
      <c r="AJ8" s="351"/>
      <c r="AK8" s="365"/>
    </row>
    <row r="9" spans="1:37" x14ac:dyDescent="0.15">
      <c r="A9" s="345"/>
      <c r="B9" s="345"/>
      <c r="C9" s="279" t="s">
        <v>518</v>
      </c>
      <c r="D9" s="280">
        <v>1900</v>
      </c>
      <c r="E9" s="354"/>
      <c r="F9" s="354"/>
      <c r="G9" s="370"/>
      <c r="H9" s="274" t="s">
        <v>518</v>
      </c>
      <c r="I9" s="274">
        <v>210</v>
      </c>
      <c r="J9" s="352"/>
      <c r="K9" s="352"/>
      <c r="L9" s="366"/>
      <c r="M9" s="274" t="s">
        <v>518</v>
      </c>
      <c r="N9" s="274">
        <v>550</v>
      </c>
      <c r="O9" s="352"/>
      <c r="P9" s="352"/>
      <c r="Q9" s="366"/>
      <c r="R9" s="274" t="s">
        <v>519</v>
      </c>
      <c r="S9" s="274">
        <v>200</v>
      </c>
      <c r="T9" s="352"/>
      <c r="U9" s="352"/>
      <c r="V9" s="366"/>
      <c r="W9" s="274" t="s">
        <v>519</v>
      </c>
      <c r="X9" s="274">
        <v>800</v>
      </c>
      <c r="Y9" s="352"/>
      <c r="Z9" s="352"/>
      <c r="AA9" s="366"/>
      <c r="AB9" s="274"/>
      <c r="AC9" s="274"/>
      <c r="AD9" s="274"/>
      <c r="AE9" s="274"/>
      <c r="AF9" s="274"/>
      <c r="AG9" s="274" t="s">
        <v>518</v>
      </c>
      <c r="AH9" s="274">
        <v>200</v>
      </c>
      <c r="AI9" s="352"/>
      <c r="AJ9" s="352"/>
      <c r="AK9" s="366"/>
    </row>
    <row r="10" spans="1:37" x14ac:dyDescent="0.15">
      <c r="A10" s="274" t="s">
        <v>517</v>
      </c>
      <c r="B10" s="274" t="s">
        <v>510</v>
      </c>
      <c r="C10" s="347" t="s">
        <v>516</v>
      </c>
      <c r="D10" s="348">
        <v>200</v>
      </c>
      <c r="E10" s="354"/>
      <c r="F10" s="354"/>
      <c r="G10" s="370"/>
      <c r="H10" s="367" t="s">
        <v>578</v>
      </c>
      <c r="I10" s="363"/>
      <c r="J10" s="356">
        <v>3</v>
      </c>
      <c r="K10" s="356">
        <v>4.5</v>
      </c>
      <c r="L10" s="359" t="s">
        <v>515</v>
      </c>
      <c r="M10" s="372" t="s">
        <v>579</v>
      </c>
      <c r="N10" s="363">
        <v>250</v>
      </c>
      <c r="O10" s="356">
        <v>3</v>
      </c>
      <c r="P10" s="356">
        <v>4.5</v>
      </c>
      <c r="Q10" s="359" t="s">
        <v>515</v>
      </c>
      <c r="R10" s="362" t="s">
        <v>514</v>
      </c>
      <c r="S10" s="359" t="s">
        <v>513</v>
      </c>
      <c r="T10" s="356"/>
      <c r="U10" s="356"/>
      <c r="V10" s="359"/>
      <c r="W10" s="362" t="s">
        <v>514</v>
      </c>
      <c r="X10" s="359" t="s">
        <v>513</v>
      </c>
      <c r="Y10" s="356"/>
      <c r="Z10" s="356"/>
      <c r="AA10" s="359"/>
      <c r="AB10" s="362" t="s">
        <v>514</v>
      </c>
      <c r="AC10" s="363">
        <v>250</v>
      </c>
      <c r="AD10" s="356">
        <v>3</v>
      </c>
      <c r="AE10" s="356">
        <v>4.5</v>
      </c>
      <c r="AF10" s="359" t="s">
        <v>515</v>
      </c>
      <c r="AG10" s="362" t="s">
        <v>514</v>
      </c>
      <c r="AH10" s="359" t="s">
        <v>513</v>
      </c>
      <c r="AI10" s="356"/>
      <c r="AJ10" s="356"/>
      <c r="AK10" s="359"/>
    </row>
    <row r="11" spans="1:37" x14ac:dyDescent="0.15">
      <c r="A11" s="274" t="s">
        <v>512</v>
      </c>
      <c r="B11" s="274" t="s">
        <v>510</v>
      </c>
      <c r="C11" s="347"/>
      <c r="D11" s="348"/>
      <c r="E11" s="354"/>
      <c r="F11" s="354"/>
      <c r="G11" s="370"/>
      <c r="H11" s="368"/>
      <c r="I11" s="363"/>
      <c r="J11" s="357"/>
      <c r="K11" s="357"/>
      <c r="L11" s="360"/>
      <c r="M11" s="373"/>
      <c r="N11" s="363"/>
      <c r="O11" s="357"/>
      <c r="P11" s="357"/>
      <c r="Q11" s="360"/>
      <c r="R11" s="362"/>
      <c r="S11" s="360"/>
      <c r="T11" s="357"/>
      <c r="U11" s="357"/>
      <c r="V11" s="360"/>
      <c r="W11" s="362"/>
      <c r="X11" s="360"/>
      <c r="Y11" s="357"/>
      <c r="Z11" s="357"/>
      <c r="AA11" s="360"/>
      <c r="AB11" s="362"/>
      <c r="AC11" s="363"/>
      <c r="AD11" s="357"/>
      <c r="AE11" s="357"/>
      <c r="AF11" s="360"/>
      <c r="AG11" s="362"/>
      <c r="AH11" s="360"/>
      <c r="AI11" s="357"/>
      <c r="AJ11" s="357"/>
      <c r="AK11" s="360"/>
    </row>
    <row r="12" spans="1:37" x14ac:dyDescent="0.15">
      <c r="A12" s="274" t="s">
        <v>511</v>
      </c>
      <c r="B12" s="274" t="s">
        <v>510</v>
      </c>
      <c r="C12" s="347"/>
      <c r="D12" s="348"/>
      <c r="E12" s="354"/>
      <c r="F12" s="354"/>
      <c r="G12" s="371"/>
      <c r="H12" s="368"/>
      <c r="I12" s="363"/>
      <c r="J12" s="357"/>
      <c r="K12" s="357"/>
      <c r="L12" s="360"/>
      <c r="M12" s="373"/>
      <c r="N12" s="363"/>
      <c r="O12" s="357"/>
      <c r="P12" s="357"/>
      <c r="Q12" s="360"/>
      <c r="R12" s="362"/>
      <c r="S12" s="360"/>
      <c r="T12" s="357"/>
      <c r="U12" s="357"/>
      <c r="V12" s="360"/>
      <c r="W12" s="362"/>
      <c r="X12" s="360"/>
      <c r="Y12" s="357"/>
      <c r="Z12" s="357"/>
      <c r="AA12" s="360"/>
      <c r="AB12" s="362"/>
      <c r="AC12" s="363"/>
      <c r="AD12" s="357"/>
      <c r="AE12" s="357"/>
      <c r="AF12" s="360"/>
      <c r="AG12" s="362"/>
      <c r="AH12" s="360"/>
      <c r="AI12" s="357"/>
      <c r="AJ12" s="357"/>
      <c r="AK12" s="360"/>
    </row>
    <row r="13" spans="1:37" x14ac:dyDescent="0.15">
      <c r="A13" s="274" t="s">
        <v>509</v>
      </c>
      <c r="B13" s="274" t="s">
        <v>505</v>
      </c>
      <c r="C13" s="347" t="s">
        <v>508</v>
      </c>
      <c r="D13" s="348">
        <v>500</v>
      </c>
      <c r="E13" s="354"/>
      <c r="F13" s="354"/>
      <c r="G13" s="353" t="s">
        <v>493</v>
      </c>
      <c r="H13" s="368"/>
      <c r="I13" s="363"/>
      <c r="J13" s="357"/>
      <c r="K13" s="357"/>
      <c r="L13" s="360"/>
      <c r="M13" s="373"/>
      <c r="N13" s="363"/>
      <c r="O13" s="357"/>
      <c r="P13" s="357"/>
      <c r="Q13" s="360"/>
      <c r="R13" s="362"/>
      <c r="S13" s="360"/>
      <c r="T13" s="357"/>
      <c r="U13" s="357"/>
      <c r="V13" s="360"/>
      <c r="W13" s="362"/>
      <c r="X13" s="360"/>
      <c r="Y13" s="357"/>
      <c r="Z13" s="357"/>
      <c r="AA13" s="360"/>
      <c r="AB13" s="362"/>
      <c r="AC13" s="363"/>
      <c r="AD13" s="357"/>
      <c r="AE13" s="357"/>
      <c r="AF13" s="360"/>
      <c r="AG13" s="362"/>
      <c r="AH13" s="360"/>
      <c r="AI13" s="357"/>
      <c r="AJ13" s="357"/>
      <c r="AK13" s="360"/>
    </row>
    <row r="14" spans="1:37" x14ac:dyDescent="0.15">
      <c r="A14" s="274" t="s">
        <v>507</v>
      </c>
      <c r="B14" s="274" t="s">
        <v>505</v>
      </c>
      <c r="C14" s="347"/>
      <c r="D14" s="348"/>
      <c r="E14" s="354"/>
      <c r="F14" s="354"/>
      <c r="G14" s="354"/>
      <c r="H14" s="368"/>
      <c r="I14" s="363"/>
      <c r="J14" s="357"/>
      <c r="K14" s="357"/>
      <c r="L14" s="360"/>
      <c r="M14" s="373"/>
      <c r="N14" s="363"/>
      <c r="O14" s="357"/>
      <c r="P14" s="357"/>
      <c r="Q14" s="360"/>
      <c r="R14" s="362"/>
      <c r="S14" s="360"/>
      <c r="T14" s="357"/>
      <c r="U14" s="357"/>
      <c r="V14" s="360"/>
      <c r="W14" s="362"/>
      <c r="X14" s="360"/>
      <c r="Y14" s="357"/>
      <c r="Z14" s="357"/>
      <c r="AA14" s="360"/>
      <c r="AB14" s="362"/>
      <c r="AC14" s="363"/>
      <c r="AD14" s="357"/>
      <c r="AE14" s="357"/>
      <c r="AF14" s="360"/>
      <c r="AG14" s="362"/>
      <c r="AH14" s="360"/>
      <c r="AI14" s="357"/>
      <c r="AJ14" s="357"/>
      <c r="AK14" s="360"/>
    </row>
    <row r="15" spans="1:37" x14ac:dyDescent="0.15">
      <c r="A15" s="274" t="s">
        <v>506</v>
      </c>
      <c r="B15" s="274" t="s">
        <v>505</v>
      </c>
      <c r="C15" s="347"/>
      <c r="D15" s="348"/>
      <c r="E15" s="354"/>
      <c r="F15" s="354"/>
      <c r="G15" s="354"/>
      <c r="H15" s="368"/>
      <c r="I15" s="363"/>
      <c r="J15" s="358"/>
      <c r="K15" s="358"/>
      <c r="L15" s="361"/>
      <c r="M15" s="373"/>
      <c r="N15" s="363"/>
      <c r="O15" s="358"/>
      <c r="P15" s="358"/>
      <c r="Q15" s="361"/>
      <c r="R15" s="362"/>
      <c r="S15" s="361"/>
      <c r="T15" s="358"/>
      <c r="U15" s="358"/>
      <c r="V15" s="361"/>
      <c r="W15" s="362"/>
      <c r="X15" s="361"/>
      <c r="Y15" s="358"/>
      <c r="Z15" s="358"/>
      <c r="AA15" s="361"/>
      <c r="AB15" s="362"/>
      <c r="AC15" s="363"/>
      <c r="AD15" s="358"/>
      <c r="AE15" s="358"/>
      <c r="AF15" s="361"/>
      <c r="AG15" s="362"/>
      <c r="AH15" s="361"/>
      <c r="AI15" s="358"/>
      <c r="AJ15" s="358"/>
      <c r="AK15" s="361"/>
    </row>
    <row r="16" spans="1:37" x14ac:dyDescent="0.15">
      <c r="A16" s="274" t="s">
        <v>504</v>
      </c>
      <c r="B16" s="274" t="s">
        <v>497</v>
      </c>
      <c r="C16" s="347" t="s">
        <v>503</v>
      </c>
      <c r="D16" s="348">
        <v>50</v>
      </c>
      <c r="E16" s="354"/>
      <c r="F16" s="354"/>
      <c r="G16" s="354"/>
      <c r="H16" s="344" t="s">
        <v>502</v>
      </c>
      <c r="I16" s="346">
        <v>120</v>
      </c>
      <c r="J16" s="350">
        <v>3</v>
      </c>
      <c r="K16" s="350">
        <v>5</v>
      </c>
      <c r="L16" s="353" t="s">
        <v>493</v>
      </c>
      <c r="M16" s="344" t="s">
        <v>501</v>
      </c>
      <c r="N16" s="346">
        <v>15</v>
      </c>
      <c r="O16" s="350">
        <v>3</v>
      </c>
      <c r="P16" s="350">
        <v>5</v>
      </c>
      <c r="Q16" s="353" t="s">
        <v>493</v>
      </c>
      <c r="R16" s="344"/>
      <c r="S16" s="346"/>
      <c r="T16" s="275"/>
      <c r="U16" s="275"/>
      <c r="V16" s="276"/>
      <c r="W16" s="344"/>
      <c r="X16" s="346"/>
      <c r="Y16" s="275"/>
      <c r="Z16" s="275"/>
      <c r="AA16" s="276"/>
      <c r="AB16" s="344"/>
      <c r="AC16" s="346"/>
      <c r="AD16" s="275"/>
      <c r="AE16" s="275"/>
      <c r="AF16" s="276"/>
      <c r="AG16" s="344" t="s">
        <v>501</v>
      </c>
      <c r="AH16" s="346">
        <v>5</v>
      </c>
      <c r="AI16" s="350">
        <v>3</v>
      </c>
      <c r="AJ16" s="350">
        <v>5</v>
      </c>
      <c r="AK16" s="353" t="s">
        <v>493</v>
      </c>
    </row>
    <row r="17" spans="1:37" x14ac:dyDescent="0.15">
      <c r="A17" s="274" t="s">
        <v>500</v>
      </c>
      <c r="B17" s="274" t="s">
        <v>497</v>
      </c>
      <c r="C17" s="347"/>
      <c r="D17" s="348"/>
      <c r="E17" s="354"/>
      <c r="F17" s="354"/>
      <c r="G17" s="354"/>
      <c r="H17" s="349"/>
      <c r="I17" s="342"/>
      <c r="J17" s="351"/>
      <c r="K17" s="351"/>
      <c r="L17" s="354"/>
      <c r="M17" s="349"/>
      <c r="N17" s="342"/>
      <c r="O17" s="351"/>
      <c r="P17" s="351"/>
      <c r="Q17" s="354"/>
      <c r="R17" s="349"/>
      <c r="S17" s="342"/>
      <c r="T17" s="277"/>
      <c r="U17" s="277"/>
      <c r="V17" s="278"/>
      <c r="W17" s="349"/>
      <c r="X17" s="342"/>
      <c r="Y17" s="277"/>
      <c r="Z17" s="277"/>
      <c r="AA17" s="278"/>
      <c r="AB17" s="349"/>
      <c r="AC17" s="342"/>
      <c r="AD17" s="277"/>
      <c r="AE17" s="277"/>
      <c r="AF17" s="278"/>
      <c r="AG17" s="349"/>
      <c r="AH17" s="342"/>
      <c r="AI17" s="351"/>
      <c r="AJ17" s="351"/>
      <c r="AK17" s="354"/>
    </row>
    <row r="18" spans="1:37" x14ac:dyDescent="0.15">
      <c r="A18" s="274" t="s">
        <v>499</v>
      </c>
      <c r="B18" s="274" t="s">
        <v>497</v>
      </c>
      <c r="C18" s="347"/>
      <c r="D18" s="348"/>
      <c r="E18" s="354"/>
      <c r="F18" s="354"/>
      <c r="G18" s="354"/>
      <c r="H18" s="349"/>
      <c r="I18" s="342"/>
      <c r="J18" s="351"/>
      <c r="K18" s="351"/>
      <c r="L18" s="354"/>
      <c r="M18" s="349"/>
      <c r="N18" s="342"/>
      <c r="O18" s="351"/>
      <c r="P18" s="351"/>
      <c r="Q18" s="354"/>
      <c r="R18" s="349"/>
      <c r="S18" s="342"/>
      <c r="T18" s="277"/>
      <c r="U18" s="277"/>
      <c r="V18" s="278"/>
      <c r="W18" s="349"/>
      <c r="X18" s="342"/>
      <c r="Y18" s="277"/>
      <c r="Z18" s="277"/>
      <c r="AA18" s="278"/>
      <c r="AB18" s="349"/>
      <c r="AC18" s="342"/>
      <c r="AD18" s="277"/>
      <c r="AE18" s="277"/>
      <c r="AF18" s="278"/>
      <c r="AG18" s="349"/>
      <c r="AH18" s="342"/>
      <c r="AI18" s="351"/>
      <c r="AJ18" s="351"/>
      <c r="AK18" s="354"/>
    </row>
    <row r="19" spans="1:37" x14ac:dyDescent="0.15">
      <c r="A19" s="274" t="s">
        <v>498</v>
      </c>
      <c r="B19" s="274" t="s">
        <v>497</v>
      </c>
      <c r="C19" s="347"/>
      <c r="D19" s="348"/>
      <c r="E19" s="354"/>
      <c r="F19" s="354"/>
      <c r="G19" s="354"/>
      <c r="H19" s="345"/>
      <c r="I19" s="343"/>
      <c r="J19" s="351"/>
      <c r="K19" s="351"/>
      <c r="L19" s="354"/>
      <c r="M19" s="345"/>
      <c r="N19" s="343"/>
      <c r="O19" s="351"/>
      <c r="P19" s="351"/>
      <c r="Q19" s="354"/>
      <c r="R19" s="345"/>
      <c r="S19" s="343"/>
      <c r="T19" s="277"/>
      <c r="U19" s="277"/>
      <c r="V19" s="278"/>
      <c r="W19" s="345"/>
      <c r="X19" s="343"/>
      <c r="Y19" s="277"/>
      <c r="Z19" s="277"/>
      <c r="AA19" s="278"/>
      <c r="AB19" s="345"/>
      <c r="AC19" s="343"/>
      <c r="AD19" s="277"/>
      <c r="AE19" s="277"/>
      <c r="AF19" s="278"/>
      <c r="AG19" s="345"/>
      <c r="AH19" s="343"/>
      <c r="AI19" s="351"/>
      <c r="AJ19" s="351"/>
      <c r="AK19" s="354"/>
    </row>
    <row r="20" spans="1:37" x14ac:dyDescent="0.15">
      <c r="A20" s="274" t="s">
        <v>496</v>
      </c>
      <c r="B20" s="274" t="s">
        <v>487</v>
      </c>
      <c r="C20" s="347" t="s">
        <v>495</v>
      </c>
      <c r="D20" s="348">
        <v>150</v>
      </c>
      <c r="E20" s="354"/>
      <c r="F20" s="354"/>
      <c r="G20" s="354"/>
      <c r="H20" s="344" t="s">
        <v>492</v>
      </c>
      <c r="I20" s="346">
        <v>25</v>
      </c>
      <c r="J20" s="351"/>
      <c r="K20" s="351"/>
      <c r="L20" s="354"/>
      <c r="M20" s="344" t="s">
        <v>492</v>
      </c>
      <c r="N20" s="346">
        <v>90</v>
      </c>
      <c r="O20" s="351"/>
      <c r="P20" s="351"/>
      <c r="Q20" s="354"/>
      <c r="R20" s="344" t="s">
        <v>494</v>
      </c>
      <c r="S20" s="346">
        <v>5</v>
      </c>
      <c r="T20" s="350">
        <v>3</v>
      </c>
      <c r="U20" s="350">
        <v>5</v>
      </c>
      <c r="V20" s="353" t="s">
        <v>493</v>
      </c>
      <c r="W20" s="344" t="s">
        <v>494</v>
      </c>
      <c r="X20" s="346">
        <v>5</v>
      </c>
      <c r="Y20" s="350">
        <v>3</v>
      </c>
      <c r="Z20" s="350">
        <v>5</v>
      </c>
      <c r="AA20" s="353" t="s">
        <v>493</v>
      </c>
      <c r="AB20" s="344"/>
      <c r="AC20" s="346"/>
      <c r="AD20" s="350"/>
      <c r="AE20" s="350"/>
      <c r="AF20" s="353"/>
      <c r="AG20" s="344" t="s">
        <v>492</v>
      </c>
      <c r="AH20" s="346">
        <v>10</v>
      </c>
      <c r="AI20" s="351"/>
      <c r="AJ20" s="351"/>
      <c r="AK20" s="354"/>
    </row>
    <row r="21" spans="1:37" x14ac:dyDescent="0.15">
      <c r="A21" s="274" t="s">
        <v>491</v>
      </c>
      <c r="B21" s="274" t="s">
        <v>487</v>
      </c>
      <c r="C21" s="347"/>
      <c r="D21" s="348"/>
      <c r="E21" s="354"/>
      <c r="F21" s="354"/>
      <c r="G21" s="354"/>
      <c r="H21" s="349"/>
      <c r="I21" s="342"/>
      <c r="J21" s="351"/>
      <c r="K21" s="351"/>
      <c r="L21" s="354"/>
      <c r="M21" s="349"/>
      <c r="N21" s="342"/>
      <c r="O21" s="351"/>
      <c r="P21" s="351"/>
      <c r="Q21" s="354"/>
      <c r="R21" s="349"/>
      <c r="S21" s="342"/>
      <c r="T21" s="351"/>
      <c r="U21" s="351"/>
      <c r="V21" s="354"/>
      <c r="W21" s="349"/>
      <c r="X21" s="342"/>
      <c r="Y21" s="351"/>
      <c r="Z21" s="351"/>
      <c r="AA21" s="354"/>
      <c r="AB21" s="349"/>
      <c r="AC21" s="342"/>
      <c r="AD21" s="351"/>
      <c r="AE21" s="351"/>
      <c r="AF21" s="354"/>
      <c r="AG21" s="349"/>
      <c r="AH21" s="342"/>
      <c r="AI21" s="351"/>
      <c r="AJ21" s="351"/>
      <c r="AK21" s="354"/>
    </row>
    <row r="22" spans="1:37" x14ac:dyDescent="0.15">
      <c r="A22" s="274" t="s">
        <v>490</v>
      </c>
      <c r="B22" s="274" t="s">
        <v>487</v>
      </c>
      <c r="C22" s="347"/>
      <c r="D22" s="348"/>
      <c r="E22" s="354"/>
      <c r="F22" s="354"/>
      <c r="G22" s="354"/>
      <c r="H22" s="349"/>
      <c r="I22" s="342"/>
      <c r="J22" s="351"/>
      <c r="K22" s="351"/>
      <c r="L22" s="354"/>
      <c r="M22" s="349"/>
      <c r="N22" s="342"/>
      <c r="O22" s="351"/>
      <c r="P22" s="351"/>
      <c r="Q22" s="354"/>
      <c r="R22" s="349"/>
      <c r="S22" s="342"/>
      <c r="T22" s="351"/>
      <c r="U22" s="351"/>
      <c r="V22" s="354"/>
      <c r="W22" s="349"/>
      <c r="X22" s="342"/>
      <c r="Y22" s="351"/>
      <c r="Z22" s="351"/>
      <c r="AA22" s="354"/>
      <c r="AB22" s="349"/>
      <c r="AC22" s="342"/>
      <c r="AD22" s="351"/>
      <c r="AE22" s="351"/>
      <c r="AF22" s="354"/>
      <c r="AG22" s="349"/>
      <c r="AH22" s="342"/>
      <c r="AI22" s="351"/>
      <c r="AJ22" s="351"/>
      <c r="AK22" s="354"/>
    </row>
    <row r="23" spans="1:37" x14ac:dyDescent="0.15">
      <c r="A23" s="274" t="s">
        <v>489</v>
      </c>
      <c r="B23" s="274" t="s">
        <v>487</v>
      </c>
      <c r="C23" s="347"/>
      <c r="D23" s="348"/>
      <c r="E23" s="354"/>
      <c r="F23" s="354"/>
      <c r="G23" s="354"/>
      <c r="H23" s="349"/>
      <c r="I23" s="342"/>
      <c r="J23" s="351"/>
      <c r="K23" s="351"/>
      <c r="L23" s="354"/>
      <c r="M23" s="349"/>
      <c r="N23" s="342"/>
      <c r="O23" s="351"/>
      <c r="P23" s="351"/>
      <c r="Q23" s="354"/>
      <c r="R23" s="349"/>
      <c r="S23" s="342"/>
      <c r="T23" s="351"/>
      <c r="U23" s="351"/>
      <c r="V23" s="354"/>
      <c r="W23" s="349"/>
      <c r="X23" s="342"/>
      <c r="Y23" s="351"/>
      <c r="Z23" s="351"/>
      <c r="AA23" s="354"/>
      <c r="AB23" s="349"/>
      <c r="AC23" s="342"/>
      <c r="AD23" s="351"/>
      <c r="AE23" s="351"/>
      <c r="AF23" s="354"/>
      <c r="AG23" s="349"/>
      <c r="AH23" s="342"/>
      <c r="AI23" s="351"/>
      <c r="AJ23" s="351"/>
      <c r="AK23" s="354"/>
    </row>
    <row r="24" spans="1:37" x14ac:dyDescent="0.15">
      <c r="A24" s="274" t="s">
        <v>488</v>
      </c>
      <c r="B24" s="274" t="s">
        <v>487</v>
      </c>
      <c r="C24" s="347"/>
      <c r="D24" s="348"/>
      <c r="E24" s="354"/>
      <c r="F24" s="354"/>
      <c r="G24" s="354"/>
      <c r="H24" s="345"/>
      <c r="I24" s="343"/>
      <c r="J24" s="351"/>
      <c r="K24" s="351"/>
      <c r="L24" s="354"/>
      <c r="M24" s="345"/>
      <c r="N24" s="343"/>
      <c r="O24" s="351"/>
      <c r="P24" s="351"/>
      <c r="Q24" s="354"/>
      <c r="R24" s="345"/>
      <c r="S24" s="343"/>
      <c r="T24" s="351"/>
      <c r="U24" s="351"/>
      <c r="V24" s="354"/>
      <c r="W24" s="345"/>
      <c r="X24" s="343"/>
      <c r="Y24" s="352"/>
      <c r="Z24" s="352"/>
      <c r="AA24" s="355"/>
      <c r="AB24" s="345"/>
      <c r="AC24" s="343"/>
      <c r="AD24" s="352"/>
      <c r="AE24" s="352"/>
      <c r="AF24" s="355"/>
      <c r="AG24" s="345"/>
      <c r="AH24" s="343"/>
      <c r="AI24" s="351"/>
      <c r="AJ24" s="351"/>
      <c r="AK24" s="354"/>
    </row>
    <row r="25" spans="1:37" x14ac:dyDescent="0.15">
      <c r="A25" s="274" t="s">
        <v>486</v>
      </c>
      <c r="B25" s="274" t="s">
        <v>483</v>
      </c>
      <c r="C25" s="347" t="s">
        <v>485</v>
      </c>
      <c r="D25" s="348">
        <v>150</v>
      </c>
      <c r="E25" s="354"/>
      <c r="F25" s="354"/>
      <c r="G25" s="354"/>
      <c r="H25" s="344" t="s">
        <v>485</v>
      </c>
      <c r="I25" s="346">
        <v>20</v>
      </c>
      <c r="J25" s="351"/>
      <c r="K25" s="351"/>
      <c r="L25" s="354"/>
      <c r="M25" s="344" t="s">
        <v>485</v>
      </c>
      <c r="N25" s="346">
        <v>10</v>
      </c>
      <c r="O25" s="351"/>
      <c r="P25" s="351"/>
      <c r="Q25" s="354"/>
      <c r="R25" s="344" t="s">
        <v>485</v>
      </c>
      <c r="S25" s="346">
        <v>10</v>
      </c>
      <c r="T25" s="351"/>
      <c r="U25" s="351"/>
      <c r="V25" s="354"/>
      <c r="W25" s="349"/>
      <c r="X25" s="342"/>
      <c r="Y25" s="342"/>
      <c r="Z25" s="342"/>
      <c r="AA25" s="342"/>
      <c r="AB25" s="344"/>
      <c r="AC25" s="346"/>
      <c r="AD25" s="342"/>
      <c r="AE25" s="342"/>
      <c r="AF25" s="342"/>
      <c r="AG25" s="344" t="s">
        <v>485</v>
      </c>
      <c r="AH25" s="346">
        <v>5</v>
      </c>
      <c r="AI25" s="351"/>
      <c r="AJ25" s="351"/>
      <c r="AK25" s="354"/>
    </row>
    <row r="26" spans="1:37" x14ac:dyDescent="0.15">
      <c r="A26" s="274" t="s">
        <v>484</v>
      </c>
      <c r="B26" s="274" t="s">
        <v>483</v>
      </c>
      <c r="C26" s="347"/>
      <c r="D26" s="348"/>
      <c r="E26" s="354"/>
      <c r="F26" s="354"/>
      <c r="G26" s="354"/>
      <c r="H26" s="345"/>
      <c r="I26" s="343"/>
      <c r="J26" s="351"/>
      <c r="K26" s="351"/>
      <c r="L26" s="354"/>
      <c r="M26" s="345"/>
      <c r="N26" s="343"/>
      <c r="O26" s="351"/>
      <c r="P26" s="351"/>
      <c r="Q26" s="354"/>
      <c r="R26" s="345"/>
      <c r="S26" s="343"/>
      <c r="T26" s="351"/>
      <c r="U26" s="351"/>
      <c r="V26" s="354"/>
      <c r="W26" s="345"/>
      <c r="X26" s="343"/>
      <c r="Y26" s="343"/>
      <c r="Z26" s="343"/>
      <c r="AA26" s="343"/>
      <c r="AB26" s="345"/>
      <c r="AC26" s="343"/>
      <c r="AD26" s="343"/>
      <c r="AE26" s="343"/>
      <c r="AF26" s="343"/>
      <c r="AG26" s="345"/>
      <c r="AH26" s="343"/>
      <c r="AI26" s="351"/>
      <c r="AJ26" s="351"/>
      <c r="AK26" s="354"/>
    </row>
    <row r="27" spans="1:37" x14ac:dyDescent="0.15">
      <c r="A27" s="274" t="s">
        <v>482</v>
      </c>
      <c r="B27" s="274" t="s">
        <v>478</v>
      </c>
      <c r="C27" s="347" t="s">
        <v>481</v>
      </c>
      <c r="D27" s="348">
        <v>100</v>
      </c>
      <c r="E27" s="354"/>
      <c r="F27" s="354"/>
      <c r="G27" s="354"/>
      <c r="H27" s="344" t="s">
        <v>481</v>
      </c>
      <c r="I27" s="346">
        <v>25</v>
      </c>
      <c r="J27" s="351"/>
      <c r="K27" s="351"/>
      <c r="L27" s="354"/>
      <c r="M27" s="344" t="s">
        <v>480</v>
      </c>
      <c r="N27" s="346">
        <v>40</v>
      </c>
      <c r="O27" s="351"/>
      <c r="P27" s="351"/>
      <c r="Q27" s="354"/>
      <c r="R27" s="344"/>
      <c r="S27" s="346"/>
      <c r="T27" s="351"/>
      <c r="U27" s="351"/>
      <c r="V27" s="354"/>
      <c r="W27" s="344"/>
      <c r="X27" s="346"/>
      <c r="Y27" s="346"/>
      <c r="Z27" s="346"/>
      <c r="AA27" s="346"/>
      <c r="AB27" s="344"/>
      <c r="AC27" s="346"/>
      <c r="AD27" s="346"/>
      <c r="AE27" s="346"/>
      <c r="AF27" s="346"/>
      <c r="AG27" s="344" t="s">
        <v>480</v>
      </c>
      <c r="AH27" s="346">
        <v>10</v>
      </c>
      <c r="AI27" s="351"/>
      <c r="AJ27" s="351"/>
      <c r="AK27" s="354"/>
    </row>
    <row r="28" spans="1:37" x14ac:dyDescent="0.15">
      <c r="A28" s="274" t="s">
        <v>479</v>
      </c>
      <c r="B28" s="274" t="s">
        <v>478</v>
      </c>
      <c r="C28" s="347"/>
      <c r="D28" s="348"/>
      <c r="E28" s="354"/>
      <c r="F28" s="354"/>
      <c r="G28" s="354"/>
      <c r="H28" s="345"/>
      <c r="I28" s="343"/>
      <c r="J28" s="351"/>
      <c r="K28" s="351"/>
      <c r="L28" s="354"/>
      <c r="M28" s="345"/>
      <c r="N28" s="343"/>
      <c r="O28" s="351"/>
      <c r="P28" s="351"/>
      <c r="Q28" s="354"/>
      <c r="R28" s="345"/>
      <c r="S28" s="343"/>
      <c r="T28" s="351"/>
      <c r="U28" s="351"/>
      <c r="V28" s="354"/>
      <c r="W28" s="345"/>
      <c r="X28" s="343"/>
      <c r="Y28" s="343"/>
      <c r="Z28" s="343"/>
      <c r="AA28" s="343"/>
      <c r="AB28" s="345"/>
      <c r="AC28" s="343"/>
      <c r="AD28" s="343"/>
      <c r="AE28" s="343"/>
      <c r="AF28" s="343"/>
      <c r="AG28" s="345"/>
      <c r="AH28" s="343"/>
      <c r="AI28" s="351"/>
      <c r="AJ28" s="351"/>
      <c r="AK28" s="354"/>
    </row>
    <row r="29" spans="1:37" x14ac:dyDescent="0.15">
      <c r="A29" s="274" t="s">
        <v>477</v>
      </c>
      <c r="B29" s="274" t="s">
        <v>476</v>
      </c>
      <c r="C29" s="279" t="s">
        <v>475</v>
      </c>
      <c r="D29" s="280">
        <v>100</v>
      </c>
      <c r="E29" s="355"/>
      <c r="F29" s="355"/>
      <c r="G29" s="355"/>
      <c r="H29" s="274" t="s">
        <v>474</v>
      </c>
      <c r="I29" s="274">
        <v>50</v>
      </c>
      <c r="J29" s="352"/>
      <c r="K29" s="352"/>
      <c r="L29" s="355"/>
      <c r="M29" s="274" t="s">
        <v>474</v>
      </c>
      <c r="N29" s="274">
        <v>20</v>
      </c>
      <c r="O29" s="352"/>
      <c r="P29" s="352"/>
      <c r="Q29" s="355"/>
      <c r="R29" s="274" t="s">
        <v>474</v>
      </c>
      <c r="S29" s="274">
        <v>20</v>
      </c>
      <c r="T29" s="352"/>
      <c r="U29" s="352"/>
      <c r="V29" s="355"/>
      <c r="W29" s="274"/>
      <c r="X29" s="274"/>
      <c r="Y29" s="274"/>
      <c r="Z29" s="274"/>
      <c r="AA29" s="274"/>
      <c r="AB29" s="274"/>
      <c r="AC29" s="274"/>
      <c r="AD29" s="274"/>
      <c r="AE29" s="274"/>
      <c r="AF29" s="274"/>
      <c r="AG29" s="274" t="s">
        <v>474</v>
      </c>
      <c r="AH29" s="274">
        <v>5</v>
      </c>
      <c r="AI29" s="352"/>
      <c r="AJ29" s="352"/>
      <c r="AK29" s="355"/>
    </row>
    <row r="31" spans="1:37" x14ac:dyDescent="0.15">
      <c r="A31" s="271" t="s">
        <v>473</v>
      </c>
    </row>
    <row r="33" spans="1:1" x14ac:dyDescent="0.15">
      <c r="A33" s="271" t="s">
        <v>472</v>
      </c>
    </row>
    <row r="34" spans="1:1" x14ac:dyDescent="0.15">
      <c r="A34" s="271" t="s">
        <v>471</v>
      </c>
    </row>
  </sheetData>
  <mergeCells count="168">
    <mergeCell ref="AG1:AK1"/>
    <mergeCell ref="C3:C4"/>
    <mergeCell ref="D3:D4"/>
    <mergeCell ref="E3:E29"/>
    <mergeCell ref="F3:F29"/>
    <mergeCell ref="G3:G5"/>
    <mergeCell ref="H3:H4"/>
    <mergeCell ref="I3:I4"/>
    <mergeCell ref="J3:J4"/>
    <mergeCell ref="K3:K4"/>
    <mergeCell ref="C1:G1"/>
    <mergeCell ref="H1:L1"/>
    <mergeCell ref="M1:Q1"/>
    <mergeCell ref="R1:V1"/>
    <mergeCell ref="W1:AA1"/>
    <mergeCell ref="AB1:AF1"/>
    <mergeCell ref="AK3:AK4"/>
    <mergeCell ref="R3:R4"/>
    <mergeCell ref="S3:S4"/>
    <mergeCell ref="AG3:AG4"/>
    <mergeCell ref="AH3:AH4"/>
    <mergeCell ref="AI3:AI4"/>
    <mergeCell ref="AJ3:AJ4"/>
    <mergeCell ref="L3:L4"/>
    <mergeCell ref="A6:A9"/>
    <mergeCell ref="B6:B9"/>
    <mergeCell ref="G6:G12"/>
    <mergeCell ref="J6:J9"/>
    <mergeCell ref="K6:K9"/>
    <mergeCell ref="L6:L9"/>
    <mergeCell ref="O6:O9"/>
    <mergeCell ref="P6:P9"/>
    <mergeCell ref="Q6:Q9"/>
    <mergeCell ref="M10:M15"/>
    <mergeCell ref="N10:N15"/>
    <mergeCell ref="O10:O15"/>
    <mergeCell ref="P10:P15"/>
    <mergeCell ref="Q10:Q15"/>
    <mergeCell ref="M3:M4"/>
    <mergeCell ref="N3:N4"/>
    <mergeCell ref="O3:O5"/>
    <mergeCell ref="P3:P5"/>
    <mergeCell ref="Q3:Q5"/>
    <mergeCell ref="AI6:AI9"/>
    <mergeCell ref="AJ6:AJ9"/>
    <mergeCell ref="AK6:AK9"/>
    <mergeCell ref="C10:C12"/>
    <mergeCell ref="D10:D12"/>
    <mergeCell ref="H10:H15"/>
    <mergeCell ref="I10:I15"/>
    <mergeCell ref="J10:J15"/>
    <mergeCell ref="K10:K15"/>
    <mergeCell ref="L10:L15"/>
    <mergeCell ref="T6:T9"/>
    <mergeCell ref="U6:U9"/>
    <mergeCell ref="V6:V9"/>
    <mergeCell ref="Y6:Y9"/>
    <mergeCell ref="Z6:Z9"/>
    <mergeCell ref="AA6:AA9"/>
    <mergeCell ref="U10:U15"/>
    <mergeCell ref="V10:V15"/>
    <mergeCell ref="W10:W15"/>
    <mergeCell ref="R10:R15"/>
    <mergeCell ref="AK10:AK15"/>
    <mergeCell ref="C13:C15"/>
    <mergeCell ref="D13:D15"/>
    <mergeCell ref="G13:G29"/>
    <mergeCell ref="C16:C19"/>
    <mergeCell ref="D16:D19"/>
    <mergeCell ref="H16:H19"/>
    <mergeCell ref="I16:I19"/>
    <mergeCell ref="J16:J29"/>
    <mergeCell ref="K16:K29"/>
    <mergeCell ref="AE10:AE15"/>
    <mergeCell ref="AF10:AF15"/>
    <mergeCell ref="AG10:AG15"/>
    <mergeCell ref="AH10:AH15"/>
    <mergeCell ref="AI10:AI15"/>
    <mergeCell ref="AJ10:AJ15"/>
    <mergeCell ref="Y10:Y15"/>
    <mergeCell ref="Z10:Z15"/>
    <mergeCell ref="AA10:AA15"/>
    <mergeCell ref="AB10:AB15"/>
    <mergeCell ref="AC10:AC15"/>
    <mergeCell ref="AD10:AD15"/>
    <mergeCell ref="S10:S15"/>
    <mergeCell ref="T10:T15"/>
    <mergeCell ref="AG16:AG19"/>
    <mergeCell ref="AH16:AH19"/>
    <mergeCell ref="X10:X15"/>
    <mergeCell ref="AI16:AI29"/>
    <mergeCell ref="AJ16:AJ29"/>
    <mergeCell ref="AK16:AK29"/>
    <mergeCell ref="C20:C24"/>
    <mergeCell ref="D20:D24"/>
    <mergeCell ref="H20:H24"/>
    <mergeCell ref="I20:I24"/>
    <mergeCell ref="M20:M24"/>
    <mergeCell ref="R16:R19"/>
    <mergeCell ref="S16:S19"/>
    <mergeCell ref="W16:W19"/>
    <mergeCell ref="X16:X19"/>
    <mergeCell ref="AB16:AB19"/>
    <mergeCell ref="AC16:AC19"/>
    <mergeCell ref="L16:L29"/>
    <mergeCell ref="M16:M19"/>
    <mergeCell ref="N16:N19"/>
    <mergeCell ref="O16:O29"/>
    <mergeCell ref="P16:P29"/>
    <mergeCell ref="Q16:Q29"/>
    <mergeCell ref="N20:N24"/>
    <mergeCell ref="N25:N26"/>
    <mergeCell ref="AD20:AD24"/>
    <mergeCell ref="AE20:AE24"/>
    <mergeCell ref="AF20:AF24"/>
    <mergeCell ref="AG20:AG24"/>
    <mergeCell ref="AH20:AH24"/>
    <mergeCell ref="C25:C26"/>
    <mergeCell ref="D25:D26"/>
    <mergeCell ref="H25:H26"/>
    <mergeCell ref="I25:I26"/>
    <mergeCell ref="M25:M26"/>
    <mergeCell ref="X20:X24"/>
    <mergeCell ref="Y20:Y24"/>
    <mergeCell ref="Z20:Z24"/>
    <mergeCell ref="AA20:AA24"/>
    <mergeCell ref="AB20:AB24"/>
    <mergeCell ref="AC20:AC24"/>
    <mergeCell ref="R20:R24"/>
    <mergeCell ref="S20:S24"/>
    <mergeCell ref="T20:T29"/>
    <mergeCell ref="U20:U29"/>
    <mergeCell ref="V20:V29"/>
    <mergeCell ref="W20:W24"/>
    <mergeCell ref="R25:R26"/>
    <mergeCell ref="S25:S26"/>
    <mergeCell ref="AD25:AD26"/>
    <mergeCell ref="AE25:AE26"/>
    <mergeCell ref="C27:C28"/>
    <mergeCell ref="D27:D28"/>
    <mergeCell ref="H27:H28"/>
    <mergeCell ref="I27:I28"/>
    <mergeCell ref="M27:M28"/>
    <mergeCell ref="X25:X26"/>
    <mergeCell ref="Y25:Y26"/>
    <mergeCell ref="Z25:Z26"/>
    <mergeCell ref="AA25:AA26"/>
    <mergeCell ref="W25:W26"/>
    <mergeCell ref="R27:R28"/>
    <mergeCell ref="N27:N28"/>
    <mergeCell ref="S27:S28"/>
    <mergeCell ref="W27:W28"/>
    <mergeCell ref="X27:X28"/>
    <mergeCell ref="Y27:Y28"/>
    <mergeCell ref="Z27:Z28"/>
    <mergeCell ref="AA27:AA28"/>
    <mergeCell ref="AF25:AF26"/>
    <mergeCell ref="AG25:AG26"/>
    <mergeCell ref="AH25:AH26"/>
    <mergeCell ref="AB25:AB26"/>
    <mergeCell ref="AC25:AC26"/>
    <mergeCell ref="AH27:AH28"/>
    <mergeCell ref="AB27:AB28"/>
    <mergeCell ref="AC27:AC28"/>
    <mergeCell ref="AD27:AD28"/>
    <mergeCell ref="AE27:AE28"/>
    <mergeCell ref="AF27:AF28"/>
    <mergeCell ref="AG27:AG28"/>
  </mergeCells>
  <phoneticPr fontId="12"/>
  <pageMargins left="0.7" right="0.7" top="0.75" bottom="0.75" header="0.3" footer="0.3"/>
  <pageSetup paperSize="8" scale="5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4</vt:i4>
      </vt:variant>
    </vt:vector>
  </HeadingPairs>
  <TitlesOfParts>
    <vt:vector size="13" baseType="lpstr">
      <vt:lpstr>表紙</vt:lpstr>
      <vt:lpstr>郡市別</vt:lpstr>
      <vt:lpstr>高松1</vt:lpstr>
      <vt:lpstr>高松2</vt:lpstr>
      <vt:lpstr>木田・さぬき・東かがわ・小豆・香川</vt:lpstr>
      <vt:lpstr>綾歌・坂出･丸亀</vt:lpstr>
      <vt:lpstr>仲多度・善通寺・観音寺・三豊</vt:lpstr>
      <vt:lpstr>詳細料金</vt:lpstr>
      <vt:lpstr>島嶼部部数2023.4</vt:lpstr>
      <vt:lpstr>郡市別!Print_Area</vt:lpstr>
      <vt:lpstr>詳細料金!Print_Area</vt:lpstr>
      <vt:lpstr>郡市別!Print_Titles</vt:lpstr>
      <vt:lpstr>詳細料金!Print_Titles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PC-9800user</dc:creator>
  <cp:lastModifiedBy>折込ネットワーク課</cp:lastModifiedBy>
  <cp:lastPrinted>2025-09-24T06:31:51Z</cp:lastPrinted>
  <dcterms:created xsi:type="dcterms:W3CDTF">1997-07-26T05:41:58Z</dcterms:created>
  <dcterms:modified xsi:type="dcterms:W3CDTF">2025-09-26T08:05:17Z</dcterms:modified>
</cp:coreProperties>
</file>